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010" activeTab="1"/>
  </bookViews>
  <sheets>
    <sheet name="summary" sheetId="1" r:id="rId1"/>
    <sheet name="detail" sheetId="2" r:id="rId2"/>
  </sheets>
  <definedNames>
    <definedName name="_xlnm.Print_Area" localSheetId="1">'detail'!$A$1</definedName>
  </definedNames>
  <calcPr fullCalcOnLoad="1"/>
</workbook>
</file>

<file path=xl/sharedStrings.xml><?xml version="1.0" encoding="utf-8"?>
<sst xmlns="http://schemas.openxmlformats.org/spreadsheetml/2006/main" count="78" uniqueCount="76">
  <si>
    <t>Active Hampshire ***</t>
  </si>
  <si>
    <t>Birmingham IVC</t>
  </si>
  <si>
    <t>Border &amp; Lakeland IVC</t>
  </si>
  <si>
    <t>Brighton And Sussex IVC</t>
  </si>
  <si>
    <t>Bristol &amp; Bath IVC</t>
  </si>
  <si>
    <t>Cambridgeshire IVC</t>
  </si>
  <si>
    <t>Cardiff IVC</t>
  </si>
  <si>
    <t>Cheshire &amp; Nth Wales IVC</t>
  </si>
  <si>
    <t>Derby Focus</t>
  </si>
  <si>
    <t>Edinburgh Socialives</t>
  </si>
  <si>
    <t>Essex IVC</t>
  </si>
  <si>
    <t>Exeter IVC</t>
  </si>
  <si>
    <t>Glasgow IVC</t>
  </si>
  <si>
    <t>Gloucestershire IVC</t>
  </si>
  <si>
    <t>Halifax &amp; Huddersfield IVC</t>
  </si>
  <si>
    <t>Herts &amp; Beds IVC</t>
  </si>
  <si>
    <t>IVC Bournemouth</t>
  </si>
  <si>
    <t>Leeds &amp; Harrogate IVC</t>
  </si>
  <si>
    <t>Leicestershire IVC</t>
  </si>
  <si>
    <t>London IVC ***</t>
  </si>
  <si>
    <t>Manchester IVC</t>
  </si>
  <si>
    <t>Merseyside IVC</t>
  </si>
  <si>
    <t>Milton Keynes IVC</t>
  </si>
  <si>
    <t>Newcastle IVC</t>
  </si>
  <si>
    <t>North Staffs IVC</t>
  </si>
  <si>
    <t>Northants IVC</t>
  </si>
  <si>
    <t>Norwich And Norfolk IVC ***</t>
  </si>
  <si>
    <t>Nottingham IVC ***</t>
  </si>
  <si>
    <t>Oxfordshire IVC</t>
  </si>
  <si>
    <t>Peterborough &amp; Sth Lincs IVC</t>
  </si>
  <si>
    <t>Plymouth IVC ****</t>
  </si>
  <si>
    <t>Sheffield IVC</t>
  </si>
  <si>
    <t>Solent Socialising</t>
  </si>
  <si>
    <t>Southampton IVC</t>
  </si>
  <si>
    <t>Suffolk IVC</t>
  </si>
  <si>
    <t>Swindon IVC</t>
  </si>
  <si>
    <t>Tees Valley IVC ***</t>
  </si>
  <si>
    <t>Thames Valley IVC ***</t>
  </si>
  <si>
    <t>West Kent IVC ***</t>
  </si>
  <si>
    <t>West Surrey IVC ***</t>
  </si>
  <si>
    <t>York IVC ***</t>
  </si>
  <si>
    <t>% of total</t>
  </si>
  <si>
    <t>nos of membs</t>
  </si>
  <si>
    <t xml:space="preserve">insurance </t>
  </si>
  <si>
    <t>total income</t>
  </si>
  <si>
    <t>total votes</t>
  </si>
  <si>
    <t>club name</t>
  </si>
  <si>
    <t>memb nos</t>
  </si>
  <si>
    <t>club levy</t>
  </si>
  <si>
    <t>proposed votes</t>
  </si>
  <si>
    <t>proposed nos votes</t>
  </si>
  <si>
    <t>current</t>
  </si>
  <si>
    <t xml:space="preserve">% rev contributio </t>
  </si>
  <si>
    <t>% voting</t>
  </si>
  <si>
    <t>% rev contibution</t>
  </si>
  <si>
    <t>% vote</t>
  </si>
  <si>
    <t xml:space="preserve">nos of votes </t>
  </si>
  <si>
    <t>%0f total votes</t>
  </si>
  <si>
    <t>adjusted membs</t>
  </si>
  <si>
    <t>detail 1</t>
  </si>
  <si>
    <t>nu levy reqd to maintain income</t>
  </si>
  <si>
    <t>% of total votes</t>
  </si>
  <si>
    <t>ts</t>
  </si>
  <si>
    <t>Totals aIVC</t>
  </si>
  <si>
    <t>CLUBS UNDER 50 (17)</t>
  </si>
  <si>
    <t>CURRENT</t>
  </si>
  <si>
    <t>PROPOSED</t>
  </si>
  <si>
    <t>general levy 2015</t>
  </si>
  <si>
    <t>16.06.03</t>
  </si>
  <si>
    <t>adjusted members</t>
  </si>
  <si>
    <t>CLUBS 200 - 299 (5)</t>
  </si>
  <si>
    <t>CLUBS 100 - 199 (4)</t>
  </si>
  <si>
    <t>CLUBS 50 - 99 (14)</t>
  </si>
  <si>
    <t>impact of LIVC resolutions to amend articles 34 &amp; 50(nos are rounded)</t>
  </si>
  <si>
    <t xml:space="preserve">proposed </t>
  </si>
  <si>
    <t>CLUBS OVER 300(1)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</si>
</sst>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7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u val="single"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u val="single"/>
      <sz val="11"/>
      <color rgb="FFFF66FF"/>
      <name val="Calibri"/>
      <family val="2"/>
    </font>
    <font>
      <sz val="11"/>
      <color rgb="FFFF66FF"/>
      <name val="Calibri"/>
      <family val="2"/>
    </font>
    <font>
      <b/>
      <sz val="11"/>
      <color rgb="FFFF66FF"/>
      <name val="Calibri"/>
      <family val="2"/>
    </font>
    <font>
      <u val="single"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 vertical="top" wrapText="1"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0" fillId="34" borderId="13" xfId="0" applyFill="1" applyBorder="1" applyAlignment="1">
      <alignment horizontal="center" vertical="top"/>
    </xf>
    <xf numFmtId="0" fontId="0" fillId="35" borderId="13" xfId="0" applyFill="1" applyBorder="1" applyAlignment="1">
      <alignment/>
    </xf>
    <xf numFmtId="0" fontId="0" fillId="35" borderId="0" xfId="0" applyFont="1" applyFill="1" applyAlignment="1">
      <alignment horizontal="center" vertical="top"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11" xfId="0" applyFill="1" applyBorder="1" applyAlignment="1">
      <alignment horizontal="center" vertical="top" wrapText="1"/>
    </xf>
    <xf numFmtId="4" fontId="0" fillId="33" borderId="13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51" fillId="34" borderId="11" xfId="0" applyNumberFormat="1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0" fontId="52" fillId="0" borderId="10" xfId="53" applyFont="1" applyBorder="1" applyAlignment="1" applyProtection="1">
      <alignment wrapText="1"/>
      <protection/>
    </xf>
    <xf numFmtId="0" fontId="53" fillId="0" borderId="10" xfId="53" applyFont="1" applyBorder="1" applyAlignment="1" applyProtection="1">
      <alignment wrapText="1"/>
      <protection/>
    </xf>
    <xf numFmtId="0" fontId="54" fillId="0" borderId="10" xfId="0" applyFont="1" applyBorder="1" applyAlignment="1">
      <alignment horizontal="center" wrapText="1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35" borderId="0" xfId="0" applyFont="1" applyFill="1" applyAlignment="1">
      <alignment/>
    </xf>
    <xf numFmtId="1" fontId="54" fillId="34" borderId="11" xfId="0" applyNumberFormat="1" applyFont="1" applyFill="1" applyBorder="1" applyAlignment="1">
      <alignment/>
    </xf>
    <xf numFmtId="2" fontId="55" fillId="0" borderId="0" xfId="0" applyNumberFormat="1" applyFont="1" applyAlignment="1">
      <alignment/>
    </xf>
    <xf numFmtId="0" fontId="56" fillId="0" borderId="10" xfId="53" applyFont="1" applyBorder="1" applyAlignment="1" applyProtection="1">
      <alignment wrapText="1"/>
      <protection/>
    </xf>
    <xf numFmtId="0" fontId="57" fillId="0" borderId="10" xfId="0" applyFont="1" applyBorder="1" applyAlignment="1">
      <alignment horizontal="center" wrapText="1"/>
    </xf>
    <xf numFmtId="2" fontId="57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57" fillId="35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7" fillId="35" borderId="0" xfId="0" applyFont="1" applyFill="1" applyAlignment="1">
      <alignment/>
    </xf>
    <xf numFmtId="3" fontId="57" fillId="34" borderId="11" xfId="0" applyNumberFormat="1" applyFont="1" applyFill="1" applyBorder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59" fillId="0" borderId="10" xfId="53" applyFont="1" applyBorder="1" applyAlignment="1" applyProtection="1">
      <alignment wrapText="1"/>
      <protection/>
    </xf>
    <xf numFmtId="0" fontId="60" fillId="0" borderId="10" xfId="0" applyFont="1" applyBorder="1" applyAlignment="1">
      <alignment horizontal="center" wrapText="1"/>
    </xf>
    <xf numFmtId="2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3" fontId="60" fillId="34" borderId="11" xfId="0" applyNumberFormat="1" applyFont="1" applyFill="1" applyBorder="1" applyAlignment="1">
      <alignment/>
    </xf>
    <xf numFmtId="2" fontId="61" fillId="0" borderId="0" xfId="0" applyNumberFormat="1" applyFont="1" applyAlignment="1">
      <alignment/>
    </xf>
    <xf numFmtId="0" fontId="60" fillId="0" borderId="10" xfId="0" applyFont="1" applyBorder="1" applyAlignment="1">
      <alignment horizontal="center"/>
    </xf>
    <xf numFmtId="2" fontId="61" fillId="35" borderId="0" xfId="0" applyNumberFormat="1" applyFont="1" applyFill="1" applyAlignment="1">
      <alignment/>
    </xf>
    <xf numFmtId="0" fontId="62" fillId="0" borderId="10" xfId="53" applyFont="1" applyBorder="1" applyAlignment="1" applyProtection="1">
      <alignment wrapText="1"/>
      <protection/>
    </xf>
    <xf numFmtId="0" fontId="63" fillId="0" borderId="10" xfId="0" applyFont="1" applyBorder="1" applyAlignment="1">
      <alignment horizontal="center" wrapText="1"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35" borderId="0" xfId="0" applyFont="1" applyFill="1" applyAlignment="1">
      <alignment/>
    </xf>
    <xf numFmtId="3" fontId="63" fillId="34" borderId="11" xfId="0" applyNumberFormat="1" applyFont="1" applyFill="1" applyBorder="1" applyAlignment="1">
      <alignment/>
    </xf>
    <xf numFmtId="2" fontId="64" fillId="0" borderId="0" xfId="0" applyNumberFormat="1" applyFont="1" applyAlignment="1">
      <alignment/>
    </xf>
    <xf numFmtId="0" fontId="59" fillId="0" borderId="10" xfId="53" applyFont="1" applyBorder="1" applyAlignment="1" applyProtection="1">
      <alignment vertical="top" wrapText="1"/>
      <protection/>
    </xf>
    <xf numFmtId="0" fontId="60" fillId="0" borderId="10" xfId="0" applyFont="1" applyBorder="1" applyAlignment="1">
      <alignment horizontal="center" vertical="top" wrapText="1"/>
    </xf>
    <xf numFmtId="2" fontId="60" fillId="0" borderId="0" xfId="0" applyNumberFormat="1" applyFont="1" applyAlignment="1">
      <alignment vertical="top"/>
    </xf>
    <xf numFmtId="0" fontId="60" fillId="0" borderId="0" xfId="0" applyFont="1" applyAlignment="1">
      <alignment vertical="top"/>
    </xf>
    <xf numFmtId="0" fontId="60" fillId="35" borderId="0" xfId="0" applyFont="1" applyFill="1" applyAlignment="1">
      <alignment vertical="top"/>
    </xf>
    <xf numFmtId="0" fontId="65" fillId="0" borderId="10" xfId="53" applyFont="1" applyBorder="1" applyAlignment="1" applyProtection="1">
      <alignment wrapText="1"/>
      <protection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5" fillId="35" borderId="0" xfId="0" applyFont="1" applyFill="1" applyAlignment="1">
      <alignment/>
    </xf>
    <xf numFmtId="0" fontId="51" fillId="36" borderId="0" xfId="0" applyFont="1" applyFill="1" applyAlignment="1">
      <alignment/>
    </xf>
    <xf numFmtId="2" fontId="51" fillId="36" borderId="0" xfId="0" applyNumberFormat="1" applyFont="1" applyFill="1" applyAlignment="1">
      <alignment/>
    </xf>
    <xf numFmtId="0" fontId="54" fillId="36" borderId="0" xfId="0" applyFont="1" applyFill="1" applyAlignment="1">
      <alignment/>
    </xf>
    <xf numFmtId="2" fontId="54" fillId="36" borderId="0" xfId="0" applyNumberFormat="1" applyFont="1" applyFill="1" applyAlignment="1">
      <alignment/>
    </xf>
    <xf numFmtId="0" fontId="55" fillId="36" borderId="0" xfId="0" applyFont="1" applyFill="1" applyAlignment="1">
      <alignment/>
    </xf>
    <xf numFmtId="2" fontId="55" fillId="36" borderId="0" xfId="0" applyNumberFormat="1" applyFont="1" applyFill="1" applyAlignment="1">
      <alignment/>
    </xf>
    <xf numFmtId="0" fontId="57" fillId="36" borderId="0" xfId="0" applyFont="1" applyFill="1" applyAlignment="1">
      <alignment/>
    </xf>
    <xf numFmtId="2" fontId="57" fillId="36" borderId="0" xfId="0" applyNumberFormat="1" applyFont="1" applyFill="1" applyAlignment="1">
      <alignment/>
    </xf>
    <xf numFmtId="2" fontId="58" fillId="36" borderId="0" xfId="0" applyNumberFormat="1" applyFont="1" applyFill="1" applyAlignment="1">
      <alignment/>
    </xf>
    <xf numFmtId="0" fontId="60" fillId="36" borderId="0" xfId="0" applyFont="1" applyFill="1" applyAlignment="1">
      <alignment/>
    </xf>
    <xf numFmtId="2" fontId="60" fillId="36" borderId="0" xfId="0" applyNumberFormat="1" applyFont="1" applyFill="1" applyAlignment="1">
      <alignment/>
    </xf>
    <xf numFmtId="2" fontId="61" fillId="36" borderId="0" xfId="0" applyNumberFormat="1" applyFont="1" applyFill="1" applyAlignment="1">
      <alignment/>
    </xf>
    <xf numFmtId="0" fontId="60" fillId="36" borderId="0" xfId="0" applyFont="1" applyFill="1" applyAlignment="1">
      <alignment vertical="top"/>
    </xf>
    <xf numFmtId="2" fontId="60" fillId="36" borderId="0" xfId="0" applyNumberFormat="1" applyFont="1" applyFill="1" applyAlignment="1">
      <alignment vertical="top"/>
    </xf>
    <xf numFmtId="0" fontId="63" fillId="36" borderId="0" xfId="0" applyFont="1" applyFill="1" applyAlignment="1">
      <alignment/>
    </xf>
    <xf numFmtId="2" fontId="63" fillId="36" borderId="0" xfId="0" applyNumberFormat="1" applyFont="1" applyFill="1" applyAlignment="1">
      <alignment/>
    </xf>
    <xf numFmtId="2" fontId="64" fillId="36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2" fontId="51" fillId="34" borderId="0" xfId="0" applyNumberFormat="1" applyFont="1" applyFill="1" applyAlignment="1">
      <alignment/>
    </xf>
    <xf numFmtId="0" fontId="51" fillId="34" borderId="0" xfId="0" applyFont="1" applyFill="1" applyAlignment="1">
      <alignment/>
    </xf>
    <xf numFmtId="2" fontId="54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2" fontId="55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2" fontId="57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2" fontId="60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2" fontId="60" fillId="34" borderId="0" xfId="0" applyNumberFormat="1" applyFont="1" applyFill="1" applyAlignment="1">
      <alignment vertical="top"/>
    </xf>
    <xf numFmtId="0" fontId="60" fillId="34" borderId="0" xfId="0" applyFont="1" applyFill="1" applyAlignment="1">
      <alignment vertical="top"/>
    </xf>
    <xf numFmtId="2" fontId="63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7" borderId="0" xfId="0" applyFill="1" applyAlignment="1">
      <alignment horizontal="center" vertical="top" wrapText="1"/>
    </xf>
    <xf numFmtId="0" fontId="0" fillId="37" borderId="0" xfId="0" applyFill="1" applyAlignment="1">
      <alignment horizontal="center" vertical="top"/>
    </xf>
    <xf numFmtId="0" fontId="51" fillId="37" borderId="0" xfId="0" applyFont="1" applyFill="1" applyAlignment="1">
      <alignment/>
    </xf>
    <xf numFmtId="2" fontId="51" fillId="37" borderId="0" xfId="0" applyNumberFormat="1" applyFont="1" applyFill="1" applyAlignment="1">
      <alignment/>
    </xf>
    <xf numFmtId="0" fontId="54" fillId="37" borderId="0" xfId="0" applyFont="1" applyFill="1" applyAlignment="1">
      <alignment/>
    </xf>
    <xf numFmtId="2" fontId="54" fillId="37" borderId="0" xfId="0" applyNumberFormat="1" applyFont="1" applyFill="1" applyAlignment="1">
      <alignment/>
    </xf>
    <xf numFmtId="0" fontId="55" fillId="37" borderId="0" xfId="0" applyFont="1" applyFill="1" applyAlignment="1">
      <alignment/>
    </xf>
    <xf numFmtId="2" fontId="55" fillId="37" borderId="0" xfId="0" applyNumberFormat="1" applyFont="1" applyFill="1" applyAlignment="1">
      <alignment/>
    </xf>
    <xf numFmtId="0" fontId="57" fillId="37" borderId="0" xfId="0" applyFont="1" applyFill="1" applyAlignment="1">
      <alignment/>
    </xf>
    <xf numFmtId="2" fontId="57" fillId="37" borderId="0" xfId="0" applyNumberFormat="1" applyFont="1" applyFill="1" applyAlignment="1">
      <alignment/>
    </xf>
    <xf numFmtId="2" fontId="58" fillId="37" borderId="0" xfId="0" applyNumberFormat="1" applyFont="1" applyFill="1" applyAlignment="1">
      <alignment/>
    </xf>
    <xf numFmtId="0" fontId="60" fillId="37" borderId="0" xfId="0" applyFont="1" applyFill="1" applyAlignment="1">
      <alignment/>
    </xf>
    <xf numFmtId="2" fontId="60" fillId="37" borderId="0" xfId="0" applyNumberFormat="1" applyFont="1" applyFill="1" applyAlignment="1">
      <alignment/>
    </xf>
    <xf numFmtId="2" fontId="61" fillId="37" borderId="0" xfId="0" applyNumberFormat="1" applyFont="1" applyFill="1" applyAlignment="1">
      <alignment/>
    </xf>
    <xf numFmtId="0" fontId="60" fillId="37" borderId="0" xfId="0" applyFont="1" applyFill="1" applyAlignment="1">
      <alignment vertical="top"/>
    </xf>
    <xf numFmtId="2" fontId="60" fillId="37" borderId="0" xfId="0" applyNumberFormat="1" applyFont="1" applyFill="1" applyAlignment="1">
      <alignment vertical="top"/>
    </xf>
    <xf numFmtId="0" fontId="63" fillId="37" borderId="0" xfId="0" applyFont="1" applyFill="1" applyAlignment="1">
      <alignment/>
    </xf>
    <xf numFmtId="2" fontId="63" fillId="37" borderId="0" xfId="0" applyNumberFormat="1" applyFont="1" applyFill="1" applyAlignment="1">
      <alignment/>
    </xf>
    <xf numFmtId="2" fontId="64" fillId="37" borderId="0" xfId="0" applyNumberFormat="1" applyFont="1" applyFill="1" applyAlignment="1">
      <alignment/>
    </xf>
    <xf numFmtId="2" fontId="0" fillId="37" borderId="0" xfId="0" applyNumberFormat="1" applyFill="1" applyAlignment="1">
      <alignment horizontal="center" vertical="top" wrapText="1"/>
    </xf>
    <xf numFmtId="0" fontId="0" fillId="37" borderId="0" xfId="0" applyFont="1" applyFill="1" applyAlignment="1">
      <alignment horizontal="center" vertical="top"/>
    </xf>
    <xf numFmtId="1" fontId="0" fillId="0" borderId="0" xfId="0" applyNumberFormat="1" applyAlignment="1">
      <alignment/>
    </xf>
    <xf numFmtId="1" fontId="26" fillId="0" borderId="0" xfId="0" applyNumberFormat="1" applyFont="1" applyAlignment="1">
      <alignment vertical="top" wrapText="1"/>
    </xf>
    <xf numFmtId="1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tivityexchange.com/ActiveHampshire" TargetMode="External" /><Relationship Id="rId2" Type="http://schemas.openxmlformats.org/officeDocument/2006/relationships/hyperlink" Target="http://activityexchange.com/BirminghamIVC" TargetMode="External" /><Relationship Id="rId3" Type="http://schemas.openxmlformats.org/officeDocument/2006/relationships/hyperlink" Target="http://activityexchange.com/BorderAndLakelandIVC" TargetMode="External" /><Relationship Id="rId4" Type="http://schemas.openxmlformats.org/officeDocument/2006/relationships/hyperlink" Target="http://activityexchange.com/BrightonAndSussexIVC" TargetMode="External" /><Relationship Id="rId5" Type="http://schemas.openxmlformats.org/officeDocument/2006/relationships/hyperlink" Target="http://activityexchange.com/BristolAndBathIVC" TargetMode="External" /><Relationship Id="rId6" Type="http://schemas.openxmlformats.org/officeDocument/2006/relationships/hyperlink" Target="http://activityexchange.com/CambridgeshireIVC" TargetMode="External" /><Relationship Id="rId7" Type="http://schemas.openxmlformats.org/officeDocument/2006/relationships/hyperlink" Target="http://activityexchange.com/CardiffIVC" TargetMode="External" /><Relationship Id="rId8" Type="http://schemas.openxmlformats.org/officeDocument/2006/relationships/hyperlink" Target="http://activityexchange.com/CheshireAndNorthWalesIVC" TargetMode="External" /><Relationship Id="rId9" Type="http://schemas.openxmlformats.org/officeDocument/2006/relationships/hyperlink" Target="http://activityexchange.com/DerbyFocus" TargetMode="External" /><Relationship Id="rId10" Type="http://schemas.openxmlformats.org/officeDocument/2006/relationships/hyperlink" Target="http://activityexchange.com/EdinburghSocialives" TargetMode="External" /><Relationship Id="rId11" Type="http://schemas.openxmlformats.org/officeDocument/2006/relationships/hyperlink" Target="http://activityexchange.com/EssexIVC" TargetMode="External" /><Relationship Id="rId12" Type="http://schemas.openxmlformats.org/officeDocument/2006/relationships/hyperlink" Target="http://activityexchange.com/ExeterIVC" TargetMode="External" /><Relationship Id="rId13" Type="http://schemas.openxmlformats.org/officeDocument/2006/relationships/hyperlink" Target="http://activityexchange.com/GlasgowIVC" TargetMode="External" /><Relationship Id="rId14" Type="http://schemas.openxmlformats.org/officeDocument/2006/relationships/hyperlink" Target="http://activityexchange.com/GloucestershireIVC" TargetMode="External" /><Relationship Id="rId15" Type="http://schemas.openxmlformats.org/officeDocument/2006/relationships/hyperlink" Target="http://activityexchange.com/HalifaxAndHuddersfieldIVC" TargetMode="External" /><Relationship Id="rId16" Type="http://schemas.openxmlformats.org/officeDocument/2006/relationships/hyperlink" Target="http://activityexchange.com/HertsAndBedsIVC" TargetMode="External" /><Relationship Id="rId17" Type="http://schemas.openxmlformats.org/officeDocument/2006/relationships/hyperlink" Target="http://activityexchange.com/IVCBournemouth" TargetMode="External" /><Relationship Id="rId18" Type="http://schemas.openxmlformats.org/officeDocument/2006/relationships/hyperlink" Target="http://activityexchange.com/LeedsAndHarrogateIVC" TargetMode="External" /><Relationship Id="rId19" Type="http://schemas.openxmlformats.org/officeDocument/2006/relationships/hyperlink" Target="http://activityexchange.com/LeicestershireIVC" TargetMode="External" /><Relationship Id="rId20" Type="http://schemas.openxmlformats.org/officeDocument/2006/relationships/hyperlink" Target="http://activityexchange.com/LondonIVC" TargetMode="External" /><Relationship Id="rId21" Type="http://schemas.openxmlformats.org/officeDocument/2006/relationships/hyperlink" Target="http://activityexchange.com/ManchesterIVC" TargetMode="External" /><Relationship Id="rId22" Type="http://schemas.openxmlformats.org/officeDocument/2006/relationships/hyperlink" Target="http://activityexchange.com/MerseysideIVC" TargetMode="External" /><Relationship Id="rId23" Type="http://schemas.openxmlformats.org/officeDocument/2006/relationships/hyperlink" Target="http://activityexchange.com/MiltonKeynesIVC" TargetMode="External" /><Relationship Id="rId24" Type="http://schemas.openxmlformats.org/officeDocument/2006/relationships/hyperlink" Target="http://activityexchange.com/NewcastleIVC" TargetMode="External" /><Relationship Id="rId25" Type="http://schemas.openxmlformats.org/officeDocument/2006/relationships/hyperlink" Target="http://activityexchange.com/NorthStaffsIVC" TargetMode="External" /><Relationship Id="rId26" Type="http://schemas.openxmlformats.org/officeDocument/2006/relationships/hyperlink" Target="http://activityexchange.com/NorthantsIVC" TargetMode="External" /><Relationship Id="rId27" Type="http://schemas.openxmlformats.org/officeDocument/2006/relationships/hyperlink" Target="http://activityexchange.com/NorwichAndNorfolkIVC" TargetMode="External" /><Relationship Id="rId28" Type="http://schemas.openxmlformats.org/officeDocument/2006/relationships/hyperlink" Target="http://activityexchange.com/NottinghamIVC" TargetMode="External" /><Relationship Id="rId29" Type="http://schemas.openxmlformats.org/officeDocument/2006/relationships/hyperlink" Target="http://activityexchange.com/OxfordshireIVC" TargetMode="External" /><Relationship Id="rId30" Type="http://schemas.openxmlformats.org/officeDocument/2006/relationships/hyperlink" Target="http://activityexchange.com/PeterboroughAndSouthLincsIVC" TargetMode="External" /><Relationship Id="rId31" Type="http://schemas.openxmlformats.org/officeDocument/2006/relationships/hyperlink" Target="http://activityexchange.com/PlymouthIVC" TargetMode="External" /><Relationship Id="rId32" Type="http://schemas.openxmlformats.org/officeDocument/2006/relationships/hyperlink" Target="http://activityexchange.com/SheffieldIVC" TargetMode="External" /><Relationship Id="rId33" Type="http://schemas.openxmlformats.org/officeDocument/2006/relationships/hyperlink" Target="http://activityexchange.com/SolentSocialising" TargetMode="External" /><Relationship Id="rId34" Type="http://schemas.openxmlformats.org/officeDocument/2006/relationships/hyperlink" Target="http://activityexchange.com/SouthamptonIVC" TargetMode="External" /><Relationship Id="rId35" Type="http://schemas.openxmlformats.org/officeDocument/2006/relationships/hyperlink" Target="http://activityexchange.com/SuffolkIVC" TargetMode="External" /><Relationship Id="rId36" Type="http://schemas.openxmlformats.org/officeDocument/2006/relationships/hyperlink" Target="http://activityexchange.com/SwindonIVC" TargetMode="External" /><Relationship Id="rId37" Type="http://schemas.openxmlformats.org/officeDocument/2006/relationships/hyperlink" Target="http://activityexchange.com/TeesValleyIVC" TargetMode="External" /><Relationship Id="rId38" Type="http://schemas.openxmlformats.org/officeDocument/2006/relationships/hyperlink" Target="http://activityexchange.com/ThamesValleyIVC" TargetMode="External" /><Relationship Id="rId39" Type="http://schemas.openxmlformats.org/officeDocument/2006/relationships/hyperlink" Target="http://activityexchange.com/WestKentIVC" TargetMode="External" /><Relationship Id="rId40" Type="http://schemas.openxmlformats.org/officeDocument/2006/relationships/hyperlink" Target="http://activityexchange.com/WestSurreyIVC" TargetMode="External" /><Relationship Id="rId41" Type="http://schemas.openxmlformats.org/officeDocument/2006/relationships/hyperlink" Target="http://activityexchange.com/YorkIVC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RowColHeaders="0" zoomScalePageLayoutView="0" workbookViewId="0" topLeftCell="A1">
      <selection activeCell="E8" sqref="E8"/>
    </sheetView>
  </sheetViews>
  <sheetFormatPr defaultColWidth="9.140625" defaultRowHeight="15"/>
  <cols>
    <col min="1" max="1" width="18.28125" style="0" customWidth="1"/>
    <col min="6" max="6" width="49.8515625" style="0" customWidth="1"/>
    <col min="7" max="7" width="49.8515625" style="0" hidden="1" customWidth="1"/>
  </cols>
  <sheetData>
    <row r="1" spans="1:7" ht="15">
      <c r="A1" s="48"/>
      <c r="B1" s="134" t="s">
        <v>73</v>
      </c>
      <c r="C1" s="134"/>
      <c r="D1" s="134"/>
      <c r="E1" s="134"/>
      <c r="F1" s="134"/>
      <c r="G1" s="134"/>
    </row>
    <row r="2" spans="1:7" ht="15">
      <c r="A2" s="48" t="s">
        <v>59</v>
      </c>
      <c r="B2" s="139" t="s">
        <v>51</v>
      </c>
      <c r="C2" s="139"/>
      <c r="D2" s="139" t="s">
        <v>74</v>
      </c>
      <c r="E2" s="139"/>
      <c r="F2" s="48"/>
      <c r="G2" s="48"/>
    </row>
    <row r="3" spans="1:7" ht="45">
      <c r="A3" s="48"/>
      <c r="B3" s="49" t="s">
        <v>52</v>
      </c>
      <c r="C3" s="49" t="s">
        <v>53</v>
      </c>
      <c r="D3" s="49" t="s">
        <v>54</v>
      </c>
      <c r="E3" s="49" t="s">
        <v>55</v>
      </c>
      <c r="F3" s="48"/>
      <c r="G3" s="48"/>
    </row>
    <row r="4" spans="1:7" ht="15">
      <c r="A4" s="48" t="s">
        <v>75</v>
      </c>
      <c r="B4" s="132">
        <f>detail!D11</f>
        <v>8.839160839160838</v>
      </c>
      <c r="C4" s="132">
        <f>detail!G11</f>
        <v>4.545454545454546</v>
      </c>
      <c r="D4" s="132">
        <f>detail!L11</f>
        <v>7.578205316492878</v>
      </c>
      <c r="E4" s="132">
        <f>detail!P11</f>
        <v>5.61</v>
      </c>
      <c r="F4" s="48"/>
      <c r="G4" s="48"/>
    </row>
    <row r="5" spans="1:7" ht="15">
      <c r="A5" s="48" t="s">
        <v>70</v>
      </c>
      <c r="B5" s="133">
        <f>detail!E16</f>
        <v>34.26573426573426</v>
      </c>
      <c r="C5" s="133">
        <f>detail!H16</f>
        <v>15.909090909090908</v>
      </c>
      <c r="D5" s="133">
        <f>detail!M16</f>
        <v>32.67733881627258</v>
      </c>
      <c r="E5" s="133">
        <f>detail!P16</f>
        <v>22.641509433962266</v>
      </c>
      <c r="F5" s="48"/>
      <c r="G5" s="48"/>
    </row>
    <row r="6" spans="1:7" ht="15">
      <c r="A6" s="48" t="s">
        <v>71</v>
      </c>
      <c r="B6" s="133">
        <f>detail!E20</f>
        <v>14.6013986013986</v>
      </c>
      <c r="C6" s="133">
        <f>detail!H20</f>
        <v>9.090909090909092</v>
      </c>
      <c r="D6" s="133">
        <f>detail!M20</f>
        <v>15.33264796592745</v>
      </c>
      <c r="E6" s="133">
        <f>detail!P20</f>
        <v>11.320754716981133</v>
      </c>
      <c r="F6" s="48"/>
      <c r="G6" s="48"/>
    </row>
    <row r="7" spans="1:7" ht="15">
      <c r="A7" s="48" t="s">
        <v>72</v>
      </c>
      <c r="B7" s="133">
        <f>detail!E34</f>
        <v>28.223776223776223</v>
      </c>
      <c r="C7" s="133">
        <f>detail!H34</f>
        <v>31.818181818181824</v>
      </c>
      <c r="D7" s="133">
        <f>detail!M34</f>
        <v>29.637244823028343</v>
      </c>
      <c r="E7" s="133">
        <f>detail!P34</f>
        <v>28.301886792452834</v>
      </c>
      <c r="F7" s="48"/>
      <c r="G7" s="48"/>
    </row>
    <row r="8" spans="1:7" ht="15">
      <c r="A8" s="48" t="s">
        <v>64</v>
      </c>
      <c r="B8" s="133">
        <f>detail!E51</f>
        <v>14.069930069930068</v>
      </c>
      <c r="C8" s="133">
        <f>detail!H51</f>
        <v>38.63636363636364</v>
      </c>
      <c r="D8" s="133">
        <f>detail!M51</f>
        <v>14.774563078278748</v>
      </c>
      <c r="E8" s="133">
        <f>detail!P51</f>
        <v>32.07547169811321</v>
      </c>
      <c r="F8" s="48"/>
      <c r="G8" s="48"/>
    </row>
    <row r="9" spans="1:7" ht="15">
      <c r="A9" s="48"/>
      <c r="C9" s="48"/>
      <c r="D9" s="48"/>
      <c r="E9" s="48"/>
      <c r="F9" s="48"/>
      <c r="G9" s="48"/>
    </row>
    <row r="10" spans="1:7" ht="15">
      <c r="A10" s="50"/>
      <c r="B10" s="136"/>
      <c r="C10" s="136"/>
      <c r="D10" s="136"/>
      <c r="E10" s="136"/>
      <c r="F10" s="136"/>
      <c r="G10" s="136"/>
    </row>
    <row r="11" spans="1:7" ht="15">
      <c r="A11" s="48"/>
      <c r="C11" s="49"/>
      <c r="D11" s="49"/>
      <c r="E11" s="49"/>
      <c r="F11" s="48"/>
      <c r="G11" s="48"/>
    </row>
    <row r="12" spans="1:7" ht="15">
      <c r="A12" s="48"/>
      <c r="B12" s="47"/>
      <c r="C12" s="47"/>
      <c r="D12" s="47"/>
      <c r="E12" s="47"/>
      <c r="F12" s="48"/>
      <c r="G12" s="48"/>
    </row>
    <row r="13" spans="1:7" ht="15">
      <c r="A13" s="48"/>
      <c r="B13" s="47"/>
      <c r="C13" s="47"/>
      <c r="D13" s="47"/>
      <c r="E13" s="47"/>
      <c r="F13" s="48"/>
      <c r="G13" s="48"/>
    </row>
    <row r="14" spans="1:7" ht="15">
      <c r="A14" s="48"/>
      <c r="B14" s="47"/>
      <c r="C14" s="47"/>
      <c r="D14" s="47"/>
      <c r="E14" s="47"/>
      <c r="F14" s="48"/>
      <c r="G14" s="48"/>
    </row>
    <row r="15" spans="1:7" ht="15">
      <c r="A15" s="48"/>
      <c r="B15" s="47"/>
      <c r="C15" s="47"/>
      <c r="D15" s="47"/>
      <c r="E15" s="47"/>
      <c r="F15" s="48"/>
      <c r="G15" s="48"/>
    </row>
    <row r="16" spans="1:7" ht="15">
      <c r="A16" s="50"/>
      <c r="B16" s="137"/>
      <c r="C16" s="137"/>
      <c r="D16" s="137"/>
      <c r="E16" s="137"/>
      <c r="F16" s="137"/>
      <c r="G16" s="137"/>
    </row>
    <row r="17" spans="1:7" ht="15">
      <c r="A17" s="48"/>
      <c r="B17" s="137"/>
      <c r="C17" s="137"/>
      <c r="D17" s="137"/>
      <c r="E17" s="137"/>
      <c r="F17" s="137"/>
      <c r="G17" s="137"/>
    </row>
    <row r="18" spans="1:7" ht="15">
      <c r="A18" s="48"/>
      <c r="B18" s="49"/>
      <c r="C18" s="49"/>
      <c r="D18" s="49"/>
      <c r="E18" s="49"/>
      <c r="F18" s="48"/>
      <c r="G18" s="48"/>
    </row>
    <row r="19" spans="1:7" ht="15">
      <c r="A19" s="48"/>
      <c r="B19" s="47"/>
      <c r="C19" s="47"/>
      <c r="D19" s="47"/>
      <c r="E19" s="47"/>
      <c r="F19" s="48"/>
      <c r="G19" s="48"/>
    </row>
    <row r="20" spans="1:7" ht="15">
      <c r="A20" s="48"/>
      <c r="B20" s="47"/>
      <c r="C20" s="47"/>
      <c r="D20" s="47"/>
      <c r="E20" s="47"/>
      <c r="F20" s="48"/>
      <c r="G20" s="48"/>
    </row>
    <row r="21" spans="1:7" ht="15">
      <c r="A21" s="48"/>
      <c r="B21" s="47"/>
      <c r="C21" s="47"/>
      <c r="D21" s="47"/>
      <c r="E21" s="47"/>
      <c r="F21" s="48"/>
      <c r="G21" s="48"/>
    </row>
    <row r="22" spans="1:7" ht="15">
      <c r="A22" s="48"/>
      <c r="B22" s="47"/>
      <c r="C22" s="47"/>
      <c r="D22" s="47"/>
      <c r="E22" s="47"/>
      <c r="F22" s="48"/>
      <c r="G22" s="48"/>
    </row>
    <row r="23" spans="1:7" ht="15">
      <c r="A23" s="48"/>
      <c r="B23" s="48"/>
      <c r="C23" s="48"/>
      <c r="D23" s="48"/>
      <c r="E23" s="48"/>
      <c r="F23" s="48"/>
      <c r="G23" s="48"/>
    </row>
    <row r="24" spans="1:7" ht="15">
      <c r="A24" s="135"/>
      <c r="B24" s="135"/>
      <c r="C24" s="135"/>
      <c r="D24" s="135"/>
      <c r="E24" s="135"/>
      <c r="F24" s="135"/>
      <c r="G24" s="135"/>
    </row>
    <row r="25" spans="1:7" ht="15">
      <c r="A25" s="51"/>
      <c r="B25" s="51"/>
      <c r="C25" s="51"/>
      <c r="D25" s="51"/>
      <c r="E25" s="51"/>
      <c r="F25" s="51"/>
      <c r="G25" s="51"/>
    </row>
    <row r="26" spans="1:7" ht="24.75" customHeight="1">
      <c r="A26" s="136"/>
      <c r="B26" s="137"/>
      <c r="C26" s="137"/>
      <c r="D26" s="137"/>
      <c r="E26" s="137"/>
      <c r="F26" s="137"/>
      <c r="G26" s="137"/>
    </row>
    <row r="27" ht="15">
      <c r="H27" s="5"/>
    </row>
    <row r="29" spans="3:9" ht="15">
      <c r="C29" s="138" t="s">
        <v>62</v>
      </c>
      <c r="D29" s="138"/>
      <c r="E29" s="138"/>
      <c r="F29" s="138"/>
      <c r="G29" s="138"/>
      <c r="H29" s="138"/>
      <c r="I29" s="138"/>
    </row>
  </sheetData>
  <sheetProtection/>
  <mergeCells count="9">
    <mergeCell ref="B1:G1"/>
    <mergeCell ref="A24:G24"/>
    <mergeCell ref="A26:G26"/>
    <mergeCell ref="C29:I29"/>
    <mergeCell ref="B17:G17"/>
    <mergeCell ref="B2:C2"/>
    <mergeCell ref="D2:E2"/>
    <mergeCell ref="B10:G10"/>
    <mergeCell ref="B16:G16"/>
  </mergeCells>
  <printOptions gridLines="1"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&amp;Caivc voting/contribution 
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7">
      <selection activeCell="J15" sqref="J15:J16"/>
    </sheetView>
  </sheetViews>
  <sheetFormatPr defaultColWidth="9.140625" defaultRowHeight="15"/>
  <cols>
    <col min="1" max="1" width="26.140625" style="0" customWidth="1"/>
    <col min="2" max="2" width="9.8515625" style="0" customWidth="1"/>
    <col min="4" max="4" width="7.7109375" style="0" customWidth="1"/>
    <col min="5" max="5" width="7.421875" style="0" customWidth="1"/>
    <col min="6" max="6" width="7.7109375" style="0" customWidth="1"/>
    <col min="7" max="7" width="6.8515625" style="2" customWidth="1"/>
    <col min="8" max="8" width="8.140625" style="0" customWidth="1"/>
    <col min="9" max="9" width="3.421875" style="0" customWidth="1"/>
    <col min="10" max="10" width="9.140625" style="28" customWidth="1"/>
    <col min="11" max="11" width="9.140625" style="16" customWidth="1"/>
    <col min="12" max="12" width="9.140625" style="11" customWidth="1"/>
    <col min="13" max="13" width="7.57421875" style="6" customWidth="1"/>
    <col min="14" max="14" width="6.28125" style="0" customWidth="1"/>
    <col min="15" max="15" width="7.57421875" style="0" customWidth="1"/>
  </cols>
  <sheetData>
    <row r="1" spans="1:2" ht="15">
      <c r="A1" t="s">
        <v>67</v>
      </c>
      <c r="B1">
        <v>2.84</v>
      </c>
    </row>
    <row r="2" spans="1:2" ht="15">
      <c r="A2" t="s">
        <v>43</v>
      </c>
      <c r="B2">
        <v>0.66</v>
      </c>
    </row>
    <row r="3" spans="1:3" ht="15">
      <c r="A3" t="s">
        <v>42</v>
      </c>
      <c r="B3" s="3">
        <f>B52</f>
        <v>3575</v>
      </c>
      <c r="C3" t="s">
        <v>68</v>
      </c>
    </row>
    <row r="4" spans="1:6" ht="15">
      <c r="A4" t="s">
        <v>44</v>
      </c>
      <c r="B4" s="3">
        <f>B1*B3</f>
        <v>10153</v>
      </c>
      <c r="D4" s="10"/>
      <c r="E4" s="10"/>
      <c r="F4" s="10"/>
    </row>
    <row r="5" spans="1:13" ht="15">
      <c r="A5" t="s">
        <v>45</v>
      </c>
      <c r="B5">
        <f>F52</f>
        <v>88</v>
      </c>
      <c r="D5" s="10"/>
      <c r="E5" s="10"/>
      <c r="F5" s="10"/>
      <c r="L5"/>
      <c r="M5"/>
    </row>
    <row r="6" spans="1:6" ht="15">
      <c r="A6" t="s">
        <v>50</v>
      </c>
      <c r="B6">
        <f>N52</f>
        <v>106</v>
      </c>
      <c r="D6" s="10"/>
      <c r="E6" s="10"/>
      <c r="F6" s="10"/>
    </row>
    <row r="7" spans="1:6" ht="15">
      <c r="A7" t="s">
        <v>69</v>
      </c>
      <c r="B7" s="131">
        <f>J52</f>
        <v>3404.5</v>
      </c>
      <c r="D7" s="10"/>
      <c r="E7" s="10"/>
      <c r="F7" s="10"/>
    </row>
    <row r="8" spans="1:6" ht="15">
      <c r="A8" t="s">
        <v>60</v>
      </c>
      <c r="B8" s="2">
        <f>B4/J52</f>
        <v>2.9822294022617126</v>
      </c>
      <c r="D8" s="10"/>
      <c r="E8" s="10"/>
      <c r="F8" s="10"/>
    </row>
    <row r="9" spans="2:21" s="11" customFormat="1" ht="15">
      <c r="B9" s="140" t="s">
        <v>65</v>
      </c>
      <c r="C9" s="141"/>
      <c r="D9" s="141"/>
      <c r="E9" s="141"/>
      <c r="F9" s="141"/>
      <c r="G9" s="141"/>
      <c r="H9" s="142"/>
      <c r="I9" s="22"/>
      <c r="J9" s="140" t="s">
        <v>66</v>
      </c>
      <c r="K9" s="141"/>
      <c r="L9" s="141"/>
      <c r="M9" s="141"/>
      <c r="N9" s="141"/>
      <c r="O9" s="141"/>
      <c r="P9" s="142"/>
      <c r="Q9" s="28"/>
      <c r="R9" s="28"/>
      <c r="S9" s="28"/>
      <c r="T9" s="28"/>
      <c r="U9" s="28"/>
    </row>
    <row r="10" spans="1:21" s="9" customFormat="1" ht="45">
      <c r="A10" s="12" t="s">
        <v>46</v>
      </c>
      <c r="B10" s="13" t="s">
        <v>47</v>
      </c>
      <c r="C10" s="14" t="s">
        <v>48</v>
      </c>
      <c r="D10" s="15" t="s">
        <v>41</v>
      </c>
      <c r="E10" s="15"/>
      <c r="F10" s="110" t="s">
        <v>56</v>
      </c>
      <c r="G10" s="129" t="s">
        <v>57</v>
      </c>
      <c r="H10" s="130"/>
      <c r="I10" s="23"/>
      <c r="J10" s="26" t="s">
        <v>58</v>
      </c>
      <c r="K10" s="21" t="s">
        <v>48</v>
      </c>
      <c r="L10" s="18" t="s">
        <v>41</v>
      </c>
      <c r="M10" s="19"/>
      <c r="N10" s="110" t="s">
        <v>49</v>
      </c>
      <c r="O10" s="110" t="s">
        <v>61</v>
      </c>
      <c r="P10" s="111"/>
      <c r="Q10" s="94"/>
      <c r="R10" s="94"/>
      <c r="S10" s="94"/>
      <c r="T10" s="94"/>
      <c r="U10" s="94"/>
    </row>
    <row r="11" spans="1:21" s="5" customFormat="1" ht="15">
      <c r="A11" s="31" t="s">
        <v>19</v>
      </c>
      <c r="B11" s="1">
        <v>316</v>
      </c>
      <c r="C11" s="4">
        <f aca="true" t="shared" si="0" ref="C11:C51">B11*B$1</f>
        <v>897.4399999999999</v>
      </c>
      <c r="D11" s="4">
        <f aca="true" t="shared" si="1" ref="D11:D52">C11/B$4*100</f>
        <v>8.839160839160838</v>
      </c>
      <c r="E11" s="5">
        <v>8.84</v>
      </c>
      <c r="F11" s="77">
        <v>4</v>
      </c>
      <c r="G11" s="78">
        <f aca="true" t="shared" si="2" ref="G11:G51">F11/B$5*100</f>
        <v>4.545454545454546</v>
      </c>
      <c r="H11" s="77">
        <v>4.55</v>
      </c>
      <c r="I11" s="24"/>
      <c r="J11" s="29">
        <f aca="true" t="shared" si="3" ref="J11:J16">(1/2*(B11-200)+200)</f>
        <v>258</v>
      </c>
      <c r="K11" s="4">
        <f aca="true" t="shared" si="4" ref="K11:K51">J11*B$8</f>
        <v>769.4151857835219</v>
      </c>
      <c r="L11" s="4">
        <f aca="true" t="shared" si="5" ref="L11:L51">K11/B$4*100</f>
        <v>7.578205316492878</v>
      </c>
      <c r="M11" s="4"/>
      <c r="N11" s="112">
        <v>6</v>
      </c>
      <c r="O11" s="113">
        <f aca="true" t="shared" si="6" ref="O11:O51">N11/B$6*100</f>
        <v>5.660377358490567</v>
      </c>
      <c r="P11" s="112">
        <v>5.61</v>
      </c>
      <c r="Q11" s="95"/>
      <c r="R11" s="96"/>
      <c r="S11" s="96"/>
      <c r="T11" s="96"/>
      <c r="U11" s="96"/>
    </row>
    <row r="12" spans="1:21" s="35" customFormat="1" ht="15">
      <c r="A12" s="32" t="s">
        <v>1</v>
      </c>
      <c r="B12" s="33">
        <v>294</v>
      </c>
      <c r="C12" s="34">
        <f t="shared" si="0"/>
        <v>834.9599999999999</v>
      </c>
      <c r="D12" s="34">
        <f t="shared" si="1"/>
        <v>8.223776223776223</v>
      </c>
      <c r="F12" s="79">
        <v>3</v>
      </c>
      <c r="G12" s="80">
        <f t="shared" si="2"/>
        <v>3.4090909090909087</v>
      </c>
      <c r="H12" s="79"/>
      <c r="I12" s="36"/>
      <c r="J12" s="37">
        <f t="shared" si="3"/>
        <v>247</v>
      </c>
      <c r="K12" s="34">
        <f t="shared" si="4"/>
        <v>736.610662358643</v>
      </c>
      <c r="L12" s="34">
        <f t="shared" si="5"/>
        <v>7.255103539433104</v>
      </c>
      <c r="M12" s="34"/>
      <c r="N12" s="114">
        <v>5</v>
      </c>
      <c r="O12" s="115">
        <f t="shared" si="6"/>
        <v>4.716981132075472</v>
      </c>
      <c r="P12" s="114"/>
      <c r="Q12" s="97"/>
      <c r="R12" s="98"/>
      <c r="S12" s="98"/>
      <c r="T12" s="98"/>
      <c r="U12" s="98"/>
    </row>
    <row r="13" spans="1:21" s="35" customFormat="1" ht="15">
      <c r="A13" s="32" t="s">
        <v>10</v>
      </c>
      <c r="B13" s="33">
        <v>288</v>
      </c>
      <c r="C13" s="34">
        <f t="shared" si="0"/>
        <v>817.92</v>
      </c>
      <c r="D13" s="34">
        <f t="shared" si="1"/>
        <v>8.055944055944057</v>
      </c>
      <c r="F13" s="79">
        <v>3</v>
      </c>
      <c r="G13" s="80">
        <f t="shared" si="2"/>
        <v>3.4090909090909087</v>
      </c>
      <c r="H13" s="79"/>
      <c r="I13" s="36"/>
      <c r="J13" s="37">
        <f t="shared" si="3"/>
        <v>244</v>
      </c>
      <c r="K13" s="34">
        <f t="shared" si="4"/>
        <v>727.6639741518579</v>
      </c>
      <c r="L13" s="34">
        <f t="shared" si="5"/>
        <v>7.1669848729622565</v>
      </c>
      <c r="M13" s="34"/>
      <c r="N13" s="114">
        <v>5</v>
      </c>
      <c r="O13" s="115">
        <f t="shared" si="6"/>
        <v>4.716981132075472</v>
      </c>
      <c r="P13" s="114"/>
      <c r="Q13" s="97"/>
      <c r="R13" s="98"/>
      <c r="S13" s="98"/>
      <c r="T13" s="98"/>
      <c r="U13" s="98"/>
    </row>
    <row r="14" spans="1:21" s="35" customFormat="1" ht="15">
      <c r="A14" s="32" t="s">
        <v>8</v>
      </c>
      <c r="B14" s="33">
        <v>216</v>
      </c>
      <c r="C14" s="34">
        <f t="shared" si="0"/>
        <v>613.4399999999999</v>
      </c>
      <c r="D14" s="34">
        <f t="shared" si="1"/>
        <v>6.041958041958042</v>
      </c>
      <c r="F14" s="79">
        <v>3</v>
      </c>
      <c r="G14" s="80">
        <f t="shared" si="2"/>
        <v>3.4090909090909087</v>
      </c>
      <c r="H14" s="79"/>
      <c r="I14" s="36"/>
      <c r="J14" s="37">
        <f t="shared" si="3"/>
        <v>208</v>
      </c>
      <c r="K14" s="34">
        <f t="shared" si="4"/>
        <v>620.3037156704362</v>
      </c>
      <c r="L14" s="34">
        <f t="shared" si="5"/>
        <v>6.109560875312087</v>
      </c>
      <c r="M14" s="34"/>
      <c r="N14" s="114">
        <v>5</v>
      </c>
      <c r="O14" s="115">
        <f t="shared" si="6"/>
        <v>4.716981132075472</v>
      </c>
      <c r="P14" s="114"/>
      <c r="Q14" s="97"/>
      <c r="R14" s="98"/>
      <c r="S14" s="98"/>
      <c r="T14" s="98"/>
      <c r="U14" s="98"/>
    </row>
    <row r="15" spans="1:21" s="35" customFormat="1" ht="15">
      <c r="A15" s="32" t="s">
        <v>25</v>
      </c>
      <c r="B15" s="33">
        <v>216</v>
      </c>
      <c r="C15" s="34">
        <f t="shared" si="0"/>
        <v>613.4399999999999</v>
      </c>
      <c r="D15" s="34">
        <f t="shared" si="1"/>
        <v>6.041958041958042</v>
      </c>
      <c r="F15" s="79">
        <v>3</v>
      </c>
      <c r="G15" s="80">
        <f t="shared" si="2"/>
        <v>3.4090909090909087</v>
      </c>
      <c r="H15" s="79"/>
      <c r="I15" s="36"/>
      <c r="J15" s="37">
        <f t="shared" si="3"/>
        <v>208</v>
      </c>
      <c r="K15" s="34">
        <f t="shared" si="4"/>
        <v>620.3037156704362</v>
      </c>
      <c r="L15" s="34">
        <f t="shared" si="5"/>
        <v>6.109560875312087</v>
      </c>
      <c r="N15" s="114">
        <v>5</v>
      </c>
      <c r="O15" s="115">
        <f t="shared" si="6"/>
        <v>4.716981132075472</v>
      </c>
      <c r="P15" s="114"/>
      <c r="Q15" s="97"/>
      <c r="R15" s="98"/>
      <c r="S15" s="98"/>
      <c r="T15" s="98"/>
      <c r="U15" s="98"/>
    </row>
    <row r="16" spans="1:21" s="75" customFormat="1" ht="15">
      <c r="A16" s="73" t="s">
        <v>17</v>
      </c>
      <c r="B16" s="74">
        <v>211</v>
      </c>
      <c r="C16" s="38">
        <f t="shared" si="0"/>
        <v>599.24</v>
      </c>
      <c r="D16" s="38">
        <f t="shared" si="1"/>
        <v>5.9020979020979025</v>
      </c>
      <c r="E16" s="38">
        <f>SUM(D12:D16)</f>
        <v>34.26573426573426</v>
      </c>
      <c r="F16" s="81">
        <v>2</v>
      </c>
      <c r="G16" s="82">
        <f t="shared" si="2"/>
        <v>2.272727272727273</v>
      </c>
      <c r="H16" s="82">
        <f>SUM(G12:G16)</f>
        <v>15.909090909090908</v>
      </c>
      <c r="I16" s="76"/>
      <c r="J16" s="37">
        <f t="shared" si="3"/>
        <v>205.5</v>
      </c>
      <c r="K16" s="38">
        <f t="shared" si="4"/>
        <v>612.848142164782</v>
      </c>
      <c r="L16" s="38">
        <f t="shared" si="5"/>
        <v>6.036128653253048</v>
      </c>
      <c r="M16" s="38">
        <f>SUM(L12:L16)</f>
        <v>32.67733881627258</v>
      </c>
      <c r="N16" s="116">
        <v>4</v>
      </c>
      <c r="O16" s="117">
        <f t="shared" si="6"/>
        <v>3.7735849056603774</v>
      </c>
      <c r="P16" s="117">
        <f>SUM(O12:O16)</f>
        <v>22.641509433962266</v>
      </c>
      <c r="Q16" s="99"/>
      <c r="R16" s="100"/>
      <c r="S16" s="100"/>
      <c r="T16" s="100"/>
      <c r="U16" s="100"/>
    </row>
    <row r="17" spans="1:21" s="44" customFormat="1" ht="15">
      <c r="A17" s="39" t="s">
        <v>4</v>
      </c>
      <c r="B17" s="40">
        <v>137</v>
      </c>
      <c r="C17" s="41">
        <f t="shared" si="0"/>
        <v>389.08</v>
      </c>
      <c r="D17" s="41">
        <f t="shared" si="1"/>
        <v>3.832167832167832</v>
      </c>
      <c r="F17" s="83">
        <v>2</v>
      </c>
      <c r="G17" s="84">
        <f t="shared" si="2"/>
        <v>2.272727272727273</v>
      </c>
      <c r="H17" s="83"/>
      <c r="I17" s="43"/>
      <c r="J17" s="46">
        <f aca="true" t="shared" si="7" ref="J17:J51">B17</f>
        <v>137</v>
      </c>
      <c r="K17" s="41">
        <f t="shared" si="4"/>
        <v>408.5654281098546</v>
      </c>
      <c r="L17" s="41">
        <f t="shared" si="5"/>
        <v>4.024085768835365</v>
      </c>
      <c r="M17" s="42"/>
      <c r="N17" s="118">
        <v>3</v>
      </c>
      <c r="O17" s="119">
        <f t="shared" si="6"/>
        <v>2.8301886792452833</v>
      </c>
      <c r="P17" s="118"/>
      <c r="Q17" s="101"/>
      <c r="R17" s="102"/>
      <c r="S17" s="102"/>
      <c r="T17" s="102"/>
      <c r="U17" s="102"/>
    </row>
    <row r="18" spans="1:21" s="44" customFormat="1" ht="15">
      <c r="A18" s="39" t="s">
        <v>14</v>
      </c>
      <c r="B18" s="40">
        <v>132</v>
      </c>
      <c r="C18" s="41">
        <f t="shared" si="0"/>
        <v>374.88</v>
      </c>
      <c r="D18" s="41">
        <f t="shared" si="1"/>
        <v>3.692307692307692</v>
      </c>
      <c r="F18" s="83">
        <v>2</v>
      </c>
      <c r="G18" s="84">
        <f t="shared" si="2"/>
        <v>2.272727272727273</v>
      </c>
      <c r="H18" s="83"/>
      <c r="I18" s="45"/>
      <c r="J18" s="46">
        <f t="shared" si="7"/>
        <v>132</v>
      </c>
      <c r="K18" s="41">
        <f t="shared" si="4"/>
        <v>393.65428109854605</v>
      </c>
      <c r="L18" s="41">
        <f t="shared" si="5"/>
        <v>3.877221324717286</v>
      </c>
      <c r="M18" s="41"/>
      <c r="N18" s="118">
        <v>3</v>
      </c>
      <c r="O18" s="119">
        <f t="shared" si="6"/>
        <v>2.8301886792452833</v>
      </c>
      <c r="P18" s="118"/>
      <c r="Q18" s="101"/>
      <c r="R18" s="102"/>
      <c r="S18" s="102"/>
      <c r="T18" s="102"/>
      <c r="U18" s="102"/>
    </row>
    <row r="19" spans="1:21" s="44" customFormat="1" ht="15">
      <c r="A19" s="39" t="s">
        <v>20</v>
      </c>
      <c r="B19" s="40">
        <v>130</v>
      </c>
      <c r="C19" s="41">
        <f t="shared" si="0"/>
        <v>369.2</v>
      </c>
      <c r="D19" s="41">
        <f t="shared" si="1"/>
        <v>3.6363636363636362</v>
      </c>
      <c r="F19" s="83">
        <v>2</v>
      </c>
      <c r="G19" s="84">
        <f t="shared" si="2"/>
        <v>2.272727272727273</v>
      </c>
      <c r="H19" s="83"/>
      <c r="I19" s="45"/>
      <c r="J19" s="46">
        <f t="shared" si="7"/>
        <v>130</v>
      </c>
      <c r="K19" s="41">
        <f t="shared" si="4"/>
        <v>387.68982229402263</v>
      </c>
      <c r="L19" s="41">
        <f t="shared" si="5"/>
        <v>3.818475547070054</v>
      </c>
      <c r="M19" s="41"/>
      <c r="N19" s="118">
        <v>3</v>
      </c>
      <c r="O19" s="119">
        <f t="shared" si="6"/>
        <v>2.8301886792452833</v>
      </c>
      <c r="P19" s="118"/>
      <c r="Q19" s="101"/>
      <c r="R19" s="102"/>
      <c r="S19" s="102"/>
      <c r="T19" s="102"/>
      <c r="U19" s="102"/>
    </row>
    <row r="20" spans="1:21" s="44" customFormat="1" ht="15">
      <c r="A20" s="39" t="s">
        <v>28</v>
      </c>
      <c r="B20" s="40">
        <v>123</v>
      </c>
      <c r="C20" s="41">
        <f t="shared" si="0"/>
        <v>349.32</v>
      </c>
      <c r="D20" s="41">
        <f t="shared" si="1"/>
        <v>3.4405594405594404</v>
      </c>
      <c r="E20" s="42">
        <f>SUM(D17:D20)</f>
        <v>14.6013986013986</v>
      </c>
      <c r="F20" s="83">
        <v>2</v>
      </c>
      <c r="G20" s="84">
        <f t="shared" si="2"/>
        <v>2.272727272727273</v>
      </c>
      <c r="H20" s="85">
        <f>SUM(G17:G20)</f>
        <v>9.090909090909092</v>
      </c>
      <c r="I20" s="45"/>
      <c r="J20" s="46">
        <f t="shared" si="7"/>
        <v>123</v>
      </c>
      <c r="K20" s="41">
        <f t="shared" si="4"/>
        <v>366.81421647819064</v>
      </c>
      <c r="L20" s="41">
        <f t="shared" si="5"/>
        <v>3.6128653253047442</v>
      </c>
      <c r="M20" s="42">
        <f>SUM(L17:L20)</f>
        <v>15.33264796592745</v>
      </c>
      <c r="N20" s="118">
        <v>3</v>
      </c>
      <c r="O20" s="119">
        <f t="shared" si="6"/>
        <v>2.8301886792452833</v>
      </c>
      <c r="P20" s="120">
        <f>SUM(O17:O20)</f>
        <v>11.320754716981133</v>
      </c>
      <c r="Q20" s="101"/>
      <c r="R20" s="102"/>
      <c r="S20" s="102"/>
      <c r="T20" s="102"/>
      <c r="U20" s="102"/>
    </row>
    <row r="21" spans="1:21" s="55" customFormat="1" ht="15">
      <c r="A21" s="52" t="s">
        <v>15</v>
      </c>
      <c r="B21" s="53">
        <v>93</v>
      </c>
      <c r="C21" s="54">
        <f t="shared" si="0"/>
        <v>264.12</v>
      </c>
      <c r="D21" s="54">
        <f t="shared" si="1"/>
        <v>2.6013986013986012</v>
      </c>
      <c r="F21" s="86">
        <v>2</v>
      </c>
      <c r="G21" s="87">
        <f t="shared" si="2"/>
        <v>2.272727272727273</v>
      </c>
      <c r="H21" s="86"/>
      <c r="I21" s="56"/>
      <c r="J21" s="57">
        <f t="shared" si="7"/>
        <v>93</v>
      </c>
      <c r="K21" s="54">
        <f t="shared" si="4"/>
        <v>277.3473344103393</v>
      </c>
      <c r="L21" s="54">
        <f t="shared" si="5"/>
        <v>2.7316786605962697</v>
      </c>
      <c r="M21" s="54"/>
      <c r="N21" s="121">
        <v>2</v>
      </c>
      <c r="O21" s="122">
        <f t="shared" si="6"/>
        <v>1.8867924528301887</v>
      </c>
      <c r="P21" s="123"/>
      <c r="Q21" s="103"/>
      <c r="R21" s="104"/>
      <c r="S21" s="104"/>
      <c r="T21" s="104"/>
      <c r="U21" s="104"/>
    </row>
    <row r="22" spans="1:21" s="55" customFormat="1" ht="15">
      <c r="A22" s="52" t="s">
        <v>6</v>
      </c>
      <c r="B22" s="53">
        <v>90</v>
      </c>
      <c r="C22" s="54">
        <f t="shared" si="0"/>
        <v>255.6</v>
      </c>
      <c r="D22" s="54">
        <f t="shared" si="1"/>
        <v>2.5174825174825175</v>
      </c>
      <c r="E22" s="54"/>
      <c r="F22" s="86">
        <v>2</v>
      </c>
      <c r="G22" s="87">
        <f t="shared" si="2"/>
        <v>2.272727272727273</v>
      </c>
      <c r="H22" s="87"/>
      <c r="I22" s="56"/>
      <c r="J22" s="57">
        <f t="shared" si="7"/>
        <v>90</v>
      </c>
      <c r="K22" s="54">
        <f t="shared" si="4"/>
        <v>268.4006462035541</v>
      </c>
      <c r="L22" s="54">
        <f t="shared" si="5"/>
        <v>2.643559994125422</v>
      </c>
      <c r="N22" s="121">
        <v>2</v>
      </c>
      <c r="O22" s="122">
        <f t="shared" si="6"/>
        <v>1.8867924528301887</v>
      </c>
      <c r="P22" s="123"/>
      <c r="Q22" s="103"/>
      <c r="R22" s="104"/>
      <c r="S22" s="104"/>
      <c r="T22" s="104"/>
      <c r="U22" s="104"/>
    </row>
    <row r="23" spans="1:21" s="55" customFormat="1" ht="15">
      <c r="A23" s="52" t="s">
        <v>3</v>
      </c>
      <c r="B23" s="53">
        <v>89</v>
      </c>
      <c r="C23" s="54">
        <f t="shared" si="0"/>
        <v>252.76</v>
      </c>
      <c r="D23" s="54">
        <f t="shared" si="1"/>
        <v>2.4895104895104896</v>
      </c>
      <c r="F23" s="86">
        <v>2</v>
      </c>
      <c r="G23" s="87">
        <f t="shared" si="2"/>
        <v>2.272727272727273</v>
      </c>
      <c r="H23" s="86"/>
      <c r="I23" s="56"/>
      <c r="J23" s="57">
        <f t="shared" si="7"/>
        <v>89</v>
      </c>
      <c r="K23" s="54">
        <f t="shared" si="4"/>
        <v>265.41841680129244</v>
      </c>
      <c r="L23" s="54">
        <f t="shared" si="5"/>
        <v>2.6141871053018066</v>
      </c>
      <c r="M23" s="54"/>
      <c r="N23" s="121">
        <v>2</v>
      </c>
      <c r="O23" s="122">
        <f t="shared" si="6"/>
        <v>1.8867924528301887</v>
      </c>
      <c r="P23" s="121"/>
      <c r="Q23" s="103"/>
      <c r="R23" s="104"/>
      <c r="S23" s="104"/>
      <c r="T23" s="104"/>
      <c r="U23" s="104"/>
    </row>
    <row r="24" spans="1:21" s="55" customFormat="1" ht="15">
      <c r="A24" s="52" t="s">
        <v>24</v>
      </c>
      <c r="B24" s="53">
        <v>80</v>
      </c>
      <c r="C24" s="54">
        <f t="shared" si="0"/>
        <v>227.2</v>
      </c>
      <c r="D24" s="54">
        <f t="shared" si="1"/>
        <v>2.237762237762238</v>
      </c>
      <c r="F24" s="86">
        <v>2</v>
      </c>
      <c r="G24" s="87">
        <f t="shared" si="2"/>
        <v>2.272727272727273</v>
      </c>
      <c r="H24" s="86"/>
      <c r="I24" s="56"/>
      <c r="J24" s="57">
        <f t="shared" si="7"/>
        <v>80</v>
      </c>
      <c r="K24" s="54">
        <f t="shared" si="4"/>
        <v>238.578352180937</v>
      </c>
      <c r="L24" s="54">
        <f t="shared" si="5"/>
        <v>2.349831105889264</v>
      </c>
      <c r="M24" s="54"/>
      <c r="N24" s="121">
        <v>2</v>
      </c>
      <c r="O24" s="122">
        <f t="shared" si="6"/>
        <v>1.8867924528301887</v>
      </c>
      <c r="P24" s="123"/>
      <c r="Q24" s="103"/>
      <c r="R24" s="104"/>
      <c r="S24" s="104"/>
      <c r="T24" s="104"/>
      <c r="U24" s="104"/>
    </row>
    <row r="25" spans="1:21" s="55" customFormat="1" ht="15">
      <c r="A25" s="52" t="s">
        <v>36</v>
      </c>
      <c r="B25" s="53">
        <v>80</v>
      </c>
      <c r="C25" s="54">
        <f t="shared" si="0"/>
        <v>227.2</v>
      </c>
      <c r="D25" s="54">
        <f t="shared" si="1"/>
        <v>2.237762237762238</v>
      </c>
      <c r="F25" s="86">
        <v>2</v>
      </c>
      <c r="G25" s="87">
        <f t="shared" si="2"/>
        <v>2.272727272727273</v>
      </c>
      <c r="H25" s="88"/>
      <c r="I25" s="60"/>
      <c r="J25" s="57">
        <f t="shared" si="7"/>
        <v>80</v>
      </c>
      <c r="K25" s="54">
        <f t="shared" si="4"/>
        <v>238.578352180937</v>
      </c>
      <c r="L25" s="54">
        <f t="shared" si="5"/>
        <v>2.349831105889264</v>
      </c>
      <c r="M25" s="58"/>
      <c r="N25" s="121">
        <v>2</v>
      </c>
      <c r="O25" s="122">
        <f t="shared" si="6"/>
        <v>1.8867924528301887</v>
      </c>
      <c r="P25" s="121"/>
      <c r="Q25" s="103"/>
      <c r="R25" s="104"/>
      <c r="S25" s="104"/>
      <c r="T25" s="104"/>
      <c r="U25" s="104"/>
    </row>
    <row r="26" spans="1:21" s="55" customFormat="1" ht="15">
      <c r="A26" s="52" t="s">
        <v>9</v>
      </c>
      <c r="B26" s="53">
        <v>71</v>
      </c>
      <c r="C26" s="54">
        <f t="shared" si="0"/>
        <v>201.64</v>
      </c>
      <c r="D26" s="54">
        <f t="shared" si="1"/>
        <v>1.9860139860139858</v>
      </c>
      <c r="F26" s="86">
        <v>2</v>
      </c>
      <c r="G26" s="87">
        <f t="shared" si="2"/>
        <v>2.272727272727273</v>
      </c>
      <c r="H26" s="86"/>
      <c r="I26" s="56"/>
      <c r="J26" s="57">
        <f t="shared" si="7"/>
        <v>71</v>
      </c>
      <c r="K26" s="54">
        <f t="shared" si="4"/>
        <v>211.7382875605816</v>
      </c>
      <c r="L26" s="54">
        <f t="shared" si="5"/>
        <v>2.085475106476722</v>
      </c>
      <c r="M26" s="54"/>
      <c r="N26" s="121">
        <v>2</v>
      </c>
      <c r="O26" s="122">
        <f t="shared" si="6"/>
        <v>1.8867924528301887</v>
      </c>
      <c r="P26" s="121"/>
      <c r="Q26" s="103"/>
      <c r="R26" s="104"/>
      <c r="S26" s="104"/>
      <c r="T26" s="104"/>
      <c r="U26" s="104"/>
    </row>
    <row r="27" spans="1:21" s="55" customFormat="1" ht="15">
      <c r="A27" s="52" t="s">
        <v>40</v>
      </c>
      <c r="B27" s="59">
        <v>70</v>
      </c>
      <c r="C27" s="54">
        <f t="shared" si="0"/>
        <v>198.79999999999998</v>
      </c>
      <c r="D27" s="54">
        <f t="shared" si="1"/>
        <v>1.958041958041958</v>
      </c>
      <c r="F27" s="86">
        <v>2</v>
      </c>
      <c r="G27" s="87">
        <f t="shared" si="2"/>
        <v>2.272727272727273</v>
      </c>
      <c r="H27" s="86"/>
      <c r="I27" s="60"/>
      <c r="J27" s="57">
        <f t="shared" si="7"/>
        <v>70</v>
      </c>
      <c r="K27" s="54">
        <f t="shared" si="4"/>
        <v>208.7560581583199</v>
      </c>
      <c r="L27" s="54">
        <f t="shared" si="5"/>
        <v>2.0561022176531063</v>
      </c>
      <c r="N27" s="121">
        <v>3</v>
      </c>
      <c r="O27" s="122">
        <f t="shared" si="6"/>
        <v>2.8301886792452833</v>
      </c>
      <c r="P27" s="121"/>
      <c r="Q27" s="103"/>
      <c r="R27" s="104"/>
      <c r="S27" s="104"/>
      <c r="T27" s="104"/>
      <c r="U27" s="104"/>
    </row>
    <row r="28" spans="1:21" s="55" customFormat="1" ht="15">
      <c r="A28" s="52" t="s">
        <v>5</v>
      </c>
      <c r="B28" s="53">
        <v>69</v>
      </c>
      <c r="C28" s="54">
        <f t="shared" si="0"/>
        <v>195.95999999999998</v>
      </c>
      <c r="D28" s="54">
        <f t="shared" si="1"/>
        <v>1.93006993006993</v>
      </c>
      <c r="F28" s="86">
        <v>2</v>
      </c>
      <c r="G28" s="87">
        <f t="shared" si="2"/>
        <v>2.272727272727273</v>
      </c>
      <c r="H28" s="86"/>
      <c r="I28" s="56"/>
      <c r="J28" s="57">
        <f t="shared" si="7"/>
        <v>69</v>
      </c>
      <c r="K28" s="54">
        <f t="shared" si="4"/>
        <v>205.77382875605818</v>
      </c>
      <c r="L28" s="54">
        <f t="shared" si="5"/>
        <v>2.0267293288294908</v>
      </c>
      <c r="M28" s="54"/>
      <c r="N28" s="121">
        <v>3</v>
      </c>
      <c r="O28" s="122">
        <f t="shared" si="6"/>
        <v>2.8301886792452833</v>
      </c>
      <c r="P28" s="121"/>
      <c r="Q28" s="103"/>
      <c r="R28" s="104"/>
      <c r="S28" s="104"/>
      <c r="T28" s="104"/>
      <c r="U28" s="104"/>
    </row>
    <row r="29" spans="1:21" s="55" customFormat="1" ht="15">
      <c r="A29" s="52" t="s">
        <v>16</v>
      </c>
      <c r="B29" s="53">
        <v>68</v>
      </c>
      <c r="C29" s="54">
        <f t="shared" si="0"/>
        <v>193.12</v>
      </c>
      <c r="D29" s="54">
        <f t="shared" si="1"/>
        <v>1.902097902097902</v>
      </c>
      <c r="F29" s="86">
        <v>2</v>
      </c>
      <c r="G29" s="87">
        <f t="shared" si="2"/>
        <v>2.272727272727273</v>
      </c>
      <c r="H29" s="86"/>
      <c r="I29" s="56"/>
      <c r="J29" s="57">
        <f t="shared" si="7"/>
        <v>68</v>
      </c>
      <c r="K29" s="54">
        <f t="shared" si="4"/>
        <v>202.79159935379647</v>
      </c>
      <c r="L29" s="54">
        <f t="shared" si="5"/>
        <v>1.997356440005875</v>
      </c>
      <c r="M29" s="54"/>
      <c r="N29" s="121">
        <v>2</v>
      </c>
      <c r="O29" s="122">
        <f t="shared" si="6"/>
        <v>1.8867924528301887</v>
      </c>
      <c r="P29" s="121"/>
      <c r="Q29" s="103"/>
      <c r="R29" s="104"/>
      <c r="S29" s="104"/>
      <c r="T29" s="104"/>
      <c r="U29" s="104"/>
    </row>
    <row r="30" spans="1:21" s="55" customFormat="1" ht="15">
      <c r="A30" s="52" t="s">
        <v>7</v>
      </c>
      <c r="B30" s="53">
        <v>67</v>
      </c>
      <c r="C30" s="54">
        <f t="shared" si="0"/>
        <v>190.28</v>
      </c>
      <c r="D30" s="54">
        <f t="shared" si="1"/>
        <v>1.8741258741258742</v>
      </c>
      <c r="F30" s="86">
        <v>2</v>
      </c>
      <c r="G30" s="87">
        <f t="shared" si="2"/>
        <v>2.272727272727273</v>
      </c>
      <c r="H30" s="86"/>
      <c r="I30" s="56"/>
      <c r="J30" s="57">
        <f t="shared" si="7"/>
        <v>67</v>
      </c>
      <c r="K30" s="54">
        <f t="shared" si="4"/>
        <v>199.80936995153473</v>
      </c>
      <c r="L30" s="54">
        <f t="shared" si="5"/>
        <v>1.9679835511822588</v>
      </c>
      <c r="M30" s="54"/>
      <c r="N30" s="121">
        <v>2</v>
      </c>
      <c r="O30" s="122">
        <f t="shared" si="6"/>
        <v>1.8867924528301887</v>
      </c>
      <c r="P30" s="121"/>
      <c r="Q30" s="103"/>
      <c r="R30" s="104"/>
      <c r="S30" s="104"/>
      <c r="T30" s="104"/>
      <c r="U30" s="104"/>
    </row>
    <row r="31" spans="1:21" s="55" customFormat="1" ht="30">
      <c r="A31" s="68" t="s">
        <v>26</v>
      </c>
      <c r="B31" s="69">
        <v>64</v>
      </c>
      <c r="C31" s="70">
        <f t="shared" si="0"/>
        <v>181.76</v>
      </c>
      <c r="D31" s="70">
        <f t="shared" si="1"/>
        <v>1.7902097902097902</v>
      </c>
      <c r="E31" s="71"/>
      <c r="F31" s="89">
        <v>2</v>
      </c>
      <c r="G31" s="90">
        <f t="shared" si="2"/>
        <v>2.272727272727273</v>
      </c>
      <c r="H31" s="89"/>
      <c r="I31" s="72"/>
      <c r="J31" s="57">
        <f t="shared" si="7"/>
        <v>64</v>
      </c>
      <c r="K31" s="70">
        <f t="shared" si="4"/>
        <v>190.8626817447496</v>
      </c>
      <c r="L31" s="70">
        <f t="shared" si="5"/>
        <v>1.8798648847114117</v>
      </c>
      <c r="M31" s="70"/>
      <c r="N31" s="124">
        <v>2</v>
      </c>
      <c r="O31" s="125">
        <f t="shared" si="6"/>
        <v>1.8867924528301887</v>
      </c>
      <c r="P31" s="124"/>
      <c r="Q31" s="105"/>
      <c r="R31" s="106"/>
      <c r="S31" s="106"/>
      <c r="T31" s="106"/>
      <c r="U31" s="104"/>
    </row>
    <row r="32" spans="1:21" s="71" customFormat="1" ht="15">
      <c r="A32" s="52" t="s">
        <v>22</v>
      </c>
      <c r="B32" s="53">
        <v>60</v>
      </c>
      <c r="C32" s="54">
        <f t="shared" si="0"/>
        <v>170.39999999999998</v>
      </c>
      <c r="D32" s="54">
        <f t="shared" si="1"/>
        <v>1.678321678321678</v>
      </c>
      <c r="E32" s="55"/>
      <c r="F32" s="86">
        <v>2</v>
      </c>
      <c r="G32" s="87">
        <f t="shared" si="2"/>
        <v>2.272727272727273</v>
      </c>
      <c r="H32" s="86"/>
      <c r="I32" s="56"/>
      <c r="J32" s="57">
        <f t="shared" si="7"/>
        <v>60</v>
      </c>
      <c r="K32" s="54">
        <f t="shared" si="4"/>
        <v>178.93376413570275</v>
      </c>
      <c r="L32" s="54">
        <f t="shared" si="5"/>
        <v>1.7623733294169484</v>
      </c>
      <c r="M32" s="54"/>
      <c r="N32" s="121">
        <v>2</v>
      </c>
      <c r="O32" s="122">
        <f t="shared" si="6"/>
        <v>1.8867924528301887</v>
      </c>
      <c r="P32" s="121"/>
      <c r="Q32" s="103"/>
      <c r="R32" s="104"/>
      <c r="S32" s="104"/>
      <c r="T32" s="104"/>
      <c r="U32" s="106"/>
    </row>
    <row r="33" spans="1:21" s="55" customFormat="1" ht="15">
      <c r="A33" s="52" t="s">
        <v>35</v>
      </c>
      <c r="B33" s="53">
        <v>55</v>
      </c>
      <c r="C33" s="54">
        <f t="shared" si="0"/>
        <v>156.2</v>
      </c>
      <c r="D33" s="54">
        <f t="shared" si="1"/>
        <v>1.5384615384615383</v>
      </c>
      <c r="F33" s="86">
        <v>2</v>
      </c>
      <c r="G33" s="87">
        <f t="shared" si="2"/>
        <v>2.272727272727273</v>
      </c>
      <c r="H33" s="86"/>
      <c r="I33" s="56"/>
      <c r="J33" s="57">
        <f t="shared" si="7"/>
        <v>55</v>
      </c>
      <c r="K33" s="54">
        <f t="shared" si="4"/>
        <v>164.0226171243942</v>
      </c>
      <c r="L33" s="54">
        <f t="shared" si="5"/>
        <v>1.615508885298869</v>
      </c>
      <c r="M33" s="54"/>
      <c r="N33" s="121">
        <v>2</v>
      </c>
      <c r="O33" s="122">
        <f t="shared" si="6"/>
        <v>1.8867924528301887</v>
      </c>
      <c r="P33" s="121"/>
      <c r="Q33" s="103"/>
      <c r="R33" s="104"/>
      <c r="S33" s="104"/>
      <c r="T33" s="104"/>
      <c r="U33" s="104"/>
    </row>
    <row r="34" spans="1:21" s="55" customFormat="1" ht="15">
      <c r="A34" s="52" t="s">
        <v>11</v>
      </c>
      <c r="B34" s="53">
        <v>53</v>
      </c>
      <c r="C34" s="54">
        <f t="shared" si="0"/>
        <v>150.51999999999998</v>
      </c>
      <c r="D34" s="54">
        <f t="shared" si="1"/>
        <v>1.4825174825174823</v>
      </c>
      <c r="E34" s="58">
        <f>SUM(D21:D34)</f>
        <v>28.223776223776223</v>
      </c>
      <c r="F34" s="86">
        <v>2</v>
      </c>
      <c r="G34" s="87">
        <f t="shared" si="2"/>
        <v>2.272727272727273</v>
      </c>
      <c r="H34" s="87">
        <f>SUM(G21:G34)</f>
        <v>31.818181818181824</v>
      </c>
      <c r="I34" s="56"/>
      <c r="J34" s="57">
        <f t="shared" si="7"/>
        <v>53</v>
      </c>
      <c r="K34" s="54">
        <f t="shared" si="4"/>
        <v>158.05815831987076</v>
      </c>
      <c r="L34" s="54">
        <f t="shared" si="5"/>
        <v>1.5567631076516375</v>
      </c>
      <c r="M34" s="58">
        <f>SUM(L21:L34)</f>
        <v>29.637244823028343</v>
      </c>
      <c r="N34" s="121">
        <v>2</v>
      </c>
      <c r="O34" s="122">
        <f t="shared" si="6"/>
        <v>1.8867924528301887</v>
      </c>
      <c r="P34" s="123">
        <f>SUM(O21:O34)</f>
        <v>28.301886792452834</v>
      </c>
      <c r="Q34" s="103"/>
      <c r="R34" s="104"/>
      <c r="S34" s="104"/>
      <c r="T34" s="104"/>
      <c r="U34" s="104"/>
    </row>
    <row r="35" spans="1:21" s="64" customFormat="1" ht="15">
      <c r="A35" s="61" t="s">
        <v>12</v>
      </c>
      <c r="B35" s="62">
        <v>49</v>
      </c>
      <c r="C35" s="63">
        <f t="shared" si="0"/>
        <v>139.16</v>
      </c>
      <c r="D35" s="63">
        <f t="shared" si="1"/>
        <v>1.3706293706293706</v>
      </c>
      <c r="F35" s="91">
        <v>2</v>
      </c>
      <c r="G35" s="92">
        <f t="shared" si="2"/>
        <v>2.272727272727273</v>
      </c>
      <c r="H35" s="91"/>
      <c r="I35" s="65"/>
      <c r="J35" s="66">
        <f t="shared" si="7"/>
        <v>49</v>
      </c>
      <c r="K35" s="63">
        <f t="shared" si="4"/>
        <v>146.12924071082392</v>
      </c>
      <c r="L35" s="63">
        <f t="shared" si="5"/>
        <v>1.4392715523571744</v>
      </c>
      <c r="M35" s="63"/>
      <c r="N35" s="126">
        <v>2</v>
      </c>
      <c r="O35" s="127">
        <f t="shared" si="6"/>
        <v>1.8867924528301887</v>
      </c>
      <c r="P35" s="126"/>
      <c r="Q35" s="107"/>
      <c r="R35" s="108"/>
      <c r="S35" s="108"/>
      <c r="T35" s="108"/>
      <c r="U35" s="108"/>
    </row>
    <row r="36" spans="1:21" s="64" customFormat="1" ht="15">
      <c r="A36" s="61" t="s">
        <v>27</v>
      </c>
      <c r="B36" s="62">
        <v>45</v>
      </c>
      <c r="C36" s="63">
        <f t="shared" si="0"/>
        <v>127.8</v>
      </c>
      <c r="D36" s="63">
        <f t="shared" si="1"/>
        <v>1.2587412587412588</v>
      </c>
      <c r="F36" s="91">
        <v>2</v>
      </c>
      <c r="G36" s="92">
        <f t="shared" si="2"/>
        <v>2.272727272727273</v>
      </c>
      <c r="H36" s="91"/>
      <c r="I36" s="65"/>
      <c r="J36" s="66">
        <f t="shared" si="7"/>
        <v>45</v>
      </c>
      <c r="K36" s="63">
        <f t="shared" si="4"/>
        <v>134.20032310177706</v>
      </c>
      <c r="L36" s="63">
        <f t="shared" si="5"/>
        <v>1.321779997062711</v>
      </c>
      <c r="M36" s="63"/>
      <c r="N36" s="126">
        <v>2</v>
      </c>
      <c r="O36" s="127">
        <f t="shared" si="6"/>
        <v>1.8867924528301887</v>
      </c>
      <c r="P36" s="128"/>
      <c r="Q36" s="107"/>
      <c r="R36" s="108"/>
      <c r="S36" s="108"/>
      <c r="T36" s="108"/>
      <c r="U36" s="108"/>
    </row>
    <row r="37" spans="1:21" s="64" customFormat="1" ht="15">
      <c r="A37" s="61" t="s">
        <v>33</v>
      </c>
      <c r="B37" s="62">
        <v>45</v>
      </c>
      <c r="C37" s="63">
        <f t="shared" si="0"/>
        <v>127.8</v>
      </c>
      <c r="D37" s="63">
        <f t="shared" si="1"/>
        <v>1.2587412587412588</v>
      </c>
      <c r="F37" s="91">
        <v>2</v>
      </c>
      <c r="G37" s="92">
        <f t="shared" si="2"/>
        <v>2.272727272727273</v>
      </c>
      <c r="H37" s="91"/>
      <c r="I37" s="65"/>
      <c r="J37" s="66">
        <f t="shared" si="7"/>
        <v>45</v>
      </c>
      <c r="K37" s="63">
        <f t="shared" si="4"/>
        <v>134.20032310177706</v>
      </c>
      <c r="L37" s="63">
        <f t="shared" si="5"/>
        <v>1.321779997062711</v>
      </c>
      <c r="M37" s="63"/>
      <c r="N37" s="126">
        <v>2</v>
      </c>
      <c r="O37" s="127">
        <f t="shared" si="6"/>
        <v>1.8867924528301887</v>
      </c>
      <c r="P37" s="126"/>
      <c r="Q37" s="107"/>
      <c r="R37" s="108"/>
      <c r="S37" s="108"/>
      <c r="T37" s="108"/>
      <c r="U37" s="108"/>
    </row>
    <row r="38" spans="1:21" s="64" customFormat="1" ht="15">
      <c r="A38" s="61" t="s">
        <v>39</v>
      </c>
      <c r="B38" s="62">
        <v>37</v>
      </c>
      <c r="C38" s="63">
        <f t="shared" si="0"/>
        <v>105.08</v>
      </c>
      <c r="D38" s="63">
        <f t="shared" si="1"/>
        <v>1.0349650349650348</v>
      </c>
      <c r="F38" s="91">
        <v>2</v>
      </c>
      <c r="G38" s="92">
        <f t="shared" si="2"/>
        <v>2.272727272727273</v>
      </c>
      <c r="H38" s="91"/>
      <c r="I38" s="65"/>
      <c r="J38" s="66">
        <f t="shared" si="7"/>
        <v>37</v>
      </c>
      <c r="K38" s="63">
        <f t="shared" si="4"/>
        <v>110.34248788368336</v>
      </c>
      <c r="L38" s="63">
        <f t="shared" si="5"/>
        <v>1.0867968864737847</v>
      </c>
      <c r="M38" s="63"/>
      <c r="N38" s="126">
        <v>2</v>
      </c>
      <c r="O38" s="127">
        <f t="shared" si="6"/>
        <v>1.8867924528301887</v>
      </c>
      <c r="P38" s="126"/>
      <c r="Q38" s="107"/>
      <c r="R38" s="108"/>
      <c r="S38" s="108"/>
      <c r="T38" s="108"/>
      <c r="U38" s="108"/>
    </row>
    <row r="39" spans="1:21" s="64" customFormat="1" ht="30">
      <c r="A39" s="61" t="s">
        <v>29</v>
      </c>
      <c r="B39" s="62">
        <v>36</v>
      </c>
      <c r="C39" s="63">
        <f t="shared" si="0"/>
        <v>102.24</v>
      </c>
      <c r="D39" s="63">
        <f t="shared" si="1"/>
        <v>1.006993006993007</v>
      </c>
      <c r="F39" s="91">
        <v>2</v>
      </c>
      <c r="G39" s="92">
        <f t="shared" si="2"/>
        <v>2.272727272727273</v>
      </c>
      <c r="H39" s="91"/>
      <c r="I39" s="65"/>
      <c r="J39" s="66">
        <f t="shared" si="7"/>
        <v>36</v>
      </c>
      <c r="K39" s="63">
        <f t="shared" si="4"/>
        <v>107.36025848142165</v>
      </c>
      <c r="L39" s="63">
        <f t="shared" si="5"/>
        <v>1.057423997650169</v>
      </c>
      <c r="M39" s="63"/>
      <c r="N39" s="126">
        <v>2</v>
      </c>
      <c r="O39" s="127">
        <f t="shared" si="6"/>
        <v>1.8867924528301887</v>
      </c>
      <c r="P39" s="126"/>
      <c r="Q39" s="107"/>
      <c r="R39" s="108"/>
      <c r="S39" s="108"/>
      <c r="T39" s="108"/>
      <c r="U39" s="108"/>
    </row>
    <row r="40" spans="1:21" s="64" customFormat="1" ht="15">
      <c r="A40" s="61" t="s">
        <v>21</v>
      </c>
      <c r="B40" s="62">
        <v>35</v>
      </c>
      <c r="C40" s="63">
        <f t="shared" si="0"/>
        <v>99.39999999999999</v>
      </c>
      <c r="D40" s="63">
        <f t="shared" si="1"/>
        <v>0.979020979020979</v>
      </c>
      <c r="F40" s="91">
        <v>2</v>
      </c>
      <c r="G40" s="92">
        <f t="shared" si="2"/>
        <v>2.272727272727273</v>
      </c>
      <c r="H40" s="91"/>
      <c r="I40" s="65"/>
      <c r="J40" s="66">
        <f t="shared" si="7"/>
        <v>35</v>
      </c>
      <c r="K40" s="63">
        <f t="shared" si="4"/>
        <v>104.37802907915994</v>
      </c>
      <c r="L40" s="63">
        <f t="shared" si="5"/>
        <v>1.0280511088265532</v>
      </c>
      <c r="M40" s="63"/>
      <c r="N40" s="126">
        <v>2</v>
      </c>
      <c r="O40" s="127">
        <f t="shared" si="6"/>
        <v>1.8867924528301887</v>
      </c>
      <c r="P40" s="126"/>
      <c r="Q40" s="107"/>
      <c r="R40" s="108"/>
      <c r="S40" s="108"/>
      <c r="T40" s="108"/>
      <c r="U40" s="108"/>
    </row>
    <row r="41" spans="1:21" s="64" customFormat="1" ht="15">
      <c r="A41" s="61" t="s">
        <v>30</v>
      </c>
      <c r="B41" s="62">
        <v>35</v>
      </c>
      <c r="C41" s="63">
        <f t="shared" si="0"/>
        <v>99.39999999999999</v>
      </c>
      <c r="D41" s="63">
        <f t="shared" si="1"/>
        <v>0.979020979020979</v>
      </c>
      <c r="F41" s="91">
        <v>2</v>
      </c>
      <c r="G41" s="92">
        <f t="shared" si="2"/>
        <v>2.272727272727273</v>
      </c>
      <c r="H41" s="91"/>
      <c r="I41" s="65"/>
      <c r="J41" s="66">
        <f t="shared" si="7"/>
        <v>35</v>
      </c>
      <c r="K41" s="63">
        <f t="shared" si="4"/>
        <v>104.37802907915994</v>
      </c>
      <c r="L41" s="63">
        <f t="shared" si="5"/>
        <v>1.0280511088265532</v>
      </c>
      <c r="M41" s="63"/>
      <c r="N41" s="126">
        <v>2</v>
      </c>
      <c r="O41" s="127">
        <f t="shared" si="6"/>
        <v>1.8867924528301887</v>
      </c>
      <c r="P41" s="126"/>
      <c r="Q41" s="107"/>
      <c r="R41" s="108"/>
      <c r="S41" s="108"/>
      <c r="T41" s="108"/>
      <c r="U41" s="108"/>
    </row>
    <row r="42" spans="1:21" s="64" customFormat="1" ht="15">
      <c r="A42" s="61" t="s">
        <v>34</v>
      </c>
      <c r="B42" s="62">
        <v>34</v>
      </c>
      <c r="C42" s="63">
        <f t="shared" si="0"/>
        <v>96.56</v>
      </c>
      <c r="D42" s="63">
        <f t="shared" si="1"/>
        <v>0.951048951048951</v>
      </c>
      <c r="F42" s="91">
        <v>2</v>
      </c>
      <c r="G42" s="92">
        <f t="shared" si="2"/>
        <v>2.272727272727273</v>
      </c>
      <c r="H42" s="91"/>
      <c r="I42" s="65"/>
      <c r="J42" s="66">
        <f t="shared" si="7"/>
        <v>34</v>
      </c>
      <c r="K42" s="63">
        <f t="shared" si="4"/>
        <v>101.39579967689824</v>
      </c>
      <c r="L42" s="63">
        <f t="shared" si="5"/>
        <v>0.9986782200029375</v>
      </c>
      <c r="N42" s="126">
        <v>2</v>
      </c>
      <c r="O42" s="127">
        <f t="shared" si="6"/>
        <v>1.8867924528301887</v>
      </c>
      <c r="P42" s="126"/>
      <c r="Q42" s="107"/>
      <c r="R42" s="108"/>
      <c r="S42" s="108"/>
      <c r="T42" s="108"/>
      <c r="U42" s="108"/>
    </row>
    <row r="43" spans="1:21" s="64" customFormat="1" ht="15">
      <c r="A43" s="61" t="s">
        <v>13</v>
      </c>
      <c r="B43" s="62">
        <v>31</v>
      </c>
      <c r="C43" s="63">
        <f t="shared" si="0"/>
        <v>88.03999999999999</v>
      </c>
      <c r="D43" s="63">
        <f t="shared" si="1"/>
        <v>0.8671328671328671</v>
      </c>
      <c r="E43" s="63"/>
      <c r="F43" s="91">
        <v>2</v>
      </c>
      <c r="G43" s="92">
        <f t="shared" si="2"/>
        <v>2.272727272727273</v>
      </c>
      <c r="H43" s="93"/>
      <c r="I43" s="65"/>
      <c r="J43" s="66">
        <f t="shared" si="7"/>
        <v>31</v>
      </c>
      <c r="K43" s="63">
        <f t="shared" si="4"/>
        <v>92.4491114701131</v>
      </c>
      <c r="L43" s="63">
        <f t="shared" si="5"/>
        <v>0.91055955353209</v>
      </c>
      <c r="M43" s="67"/>
      <c r="N43" s="126">
        <v>2</v>
      </c>
      <c r="O43" s="127">
        <f t="shared" si="6"/>
        <v>1.8867924528301887</v>
      </c>
      <c r="P43" s="128"/>
      <c r="Q43" s="107"/>
      <c r="R43" s="108"/>
      <c r="S43" s="108"/>
      <c r="T43" s="108"/>
      <c r="U43" s="108"/>
    </row>
    <row r="44" spans="1:21" s="64" customFormat="1" ht="15">
      <c r="A44" s="61" t="s">
        <v>0</v>
      </c>
      <c r="B44" s="62">
        <v>28</v>
      </c>
      <c r="C44" s="63">
        <f t="shared" si="0"/>
        <v>79.52</v>
      </c>
      <c r="D44" s="63">
        <f t="shared" si="1"/>
        <v>0.7832167832167832</v>
      </c>
      <c r="F44" s="91">
        <v>2</v>
      </c>
      <c r="G44" s="92">
        <f t="shared" si="2"/>
        <v>2.272727272727273</v>
      </c>
      <c r="H44" s="91"/>
      <c r="I44" s="65"/>
      <c r="J44" s="66">
        <f t="shared" si="7"/>
        <v>28</v>
      </c>
      <c r="K44" s="63">
        <f t="shared" si="4"/>
        <v>83.50242326332796</v>
      </c>
      <c r="L44" s="63">
        <f t="shared" si="5"/>
        <v>0.8224408870612425</v>
      </c>
      <c r="M44" s="63"/>
      <c r="N44" s="126">
        <v>2</v>
      </c>
      <c r="O44" s="127">
        <f t="shared" si="6"/>
        <v>1.8867924528301887</v>
      </c>
      <c r="P44" s="126"/>
      <c r="Q44" s="107"/>
      <c r="R44" s="108"/>
      <c r="S44" s="108"/>
      <c r="T44" s="108"/>
      <c r="U44" s="108"/>
    </row>
    <row r="45" spans="1:21" s="64" customFormat="1" ht="15">
      <c r="A45" s="61" t="s">
        <v>32</v>
      </c>
      <c r="B45" s="62">
        <v>27</v>
      </c>
      <c r="C45" s="63">
        <f t="shared" si="0"/>
        <v>76.67999999999999</v>
      </c>
      <c r="D45" s="63">
        <f t="shared" si="1"/>
        <v>0.7552447552447552</v>
      </c>
      <c r="F45" s="91">
        <v>2</v>
      </c>
      <c r="G45" s="92">
        <f t="shared" si="2"/>
        <v>2.272727272727273</v>
      </c>
      <c r="H45" s="91"/>
      <c r="I45" s="65"/>
      <c r="J45" s="66">
        <f t="shared" si="7"/>
        <v>27</v>
      </c>
      <c r="K45" s="63">
        <f t="shared" si="4"/>
        <v>80.52019386106625</v>
      </c>
      <c r="L45" s="63">
        <f t="shared" si="5"/>
        <v>0.7930679982376269</v>
      </c>
      <c r="M45" s="63"/>
      <c r="N45" s="126">
        <v>2</v>
      </c>
      <c r="O45" s="127">
        <f t="shared" si="6"/>
        <v>1.8867924528301887</v>
      </c>
      <c r="P45" s="126"/>
      <c r="Q45" s="107"/>
      <c r="R45" s="108"/>
      <c r="S45" s="108"/>
      <c r="T45" s="108"/>
      <c r="U45" s="108"/>
    </row>
    <row r="46" spans="1:21" s="64" customFormat="1" ht="15">
      <c r="A46" s="61" t="s">
        <v>18</v>
      </c>
      <c r="B46" s="62">
        <v>26</v>
      </c>
      <c r="C46" s="63">
        <f t="shared" si="0"/>
        <v>73.84</v>
      </c>
      <c r="D46" s="63">
        <f t="shared" si="1"/>
        <v>0.7272727272727273</v>
      </c>
      <c r="F46" s="91">
        <v>2</v>
      </c>
      <c r="G46" s="92">
        <f t="shared" si="2"/>
        <v>2.272727272727273</v>
      </c>
      <c r="H46" s="91"/>
      <c r="I46" s="65"/>
      <c r="J46" s="66">
        <f t="shared" si="7"/>
        <v>26</v>
      </c>
      <c r="K46" s="63">
        <f t="shared" si="4"/>
        <v>77.53796445880452</v>
      </c>
      <c r="L46" s="63">
        <f t="shared" si="5"/>
        <v>0.7636951094140109</v>
      </c>
      <c r="M46" s="63"/>
      <c r="N46" s="126">
        <v>2</v>
      </c>
      <c r="O46" s="127">
        <f t="shared" si="6"/>
        <v>1.8867924528301887</v>
      </c>
      <c r="P46" s="126"/>
      <c r="Q46" s="107"/>
      <c r="R46" s="108"/>
      <c r="S46" s="108"/>
      <c r="T46" s="108"/>
      <c r="U46" s="108"/>
    </row>
    <row r="47" spans="1:21" s="64" customFormat="1" ht="15">
      <c r="A47" s="61" t="s">
        <v>31</v>
      </c>
      <c r="B47" s="62">
        <v>26</v>
      </c>
      <c r="C47" s="63">
        <f t="shared" si="0"/>
        <v>73.84</v>
      </c>
      <c r="D47" s="63">
        <f t="shared" si="1"/>
        <v>0.7272727272727273</v>
      </c>
      <c r="F47" s="91">
        <v>2</v>
      </c>
      <c r="G47" s="92">
        <f t="shared" si="2"/>
        <v>2.272727272727273</v>
      </c>
      <c r="H47" s="91"/>
      <c r="I47" s="65"/>
      <c r="J47" s="66">
        <f t="shared" si="7"/>
        <v>26</v>
      </c>
      <c r="K47" s="63">
        <f t="shared" si="4"/>
        <v>77.53796445880452</v>
      </c>
      <c r="L47" s="63">
        <f t="shared" si="5"/>
        <v>0.7636951094140109</v>
      </c>
      <c r="M47" s="63"/>
      <c r="N47" s="126">
        <v>2</v>
      </c>
      <c r="O47" s="127">
        <f t="shared" si="6"/>
        <v>1.8867924528301887</v>
      </c>
      <c r="P47" s="126"/>
      <c r="Q47" s="107"/>
      <c r="R47" s="108"/>
      <c r="S47" s="108"/>
      <c r="T47" s="108"/>
      <c r="U47" s="108"/>
    </row>
    <row r="48" spans="1:21" s="64" customFormat="1" ht="15">
      <c r="A48" s="61" t="s">
        <v>23</v>
      </c>
      <c r="B48" s="62">
        <v>18</v>
      </c>
      <c r="C48" s="63">
        <f t="shared" si="0"/>
        <v>51.12</v>
      </c>
      <c r="D48" s="63">
        <f t="shared" si="1"/>
        <v>0.5034965034965035</v>
      </c>
      <c r="F48" s="91">
        <v>2</v>
      </c>
      <c r="G48" s="92">
        <f t="shared" si="2"/>
        <v>2.272727272727273</v>
      </c>
      <c r="H48" s="91"/>
      <c r="I48" s="65"/>
      <c r="J48" s="66">
        <f t="shared" si="7"/>
        <v>18</v>
      </c>
      <c r="K48" s="63">
        <f t="shared" si="4"/>
        <v>53.680129240710826</v>
      </c>
      <c r="L48" s="63">
        <f t="shared" si="5"/>
        <v>0.5287119988250845</v>
      </c>
      <c r="N48" s="126">
        <v>2</v>
      </c>
      <c r="O48" s="127">
        <f t="shared" si="6"/>
        <v>1.8867924528301887</v>
      </c>
      <c r="P48" s="126"/>
      <c r="Q48" s="107"/>
      <c r="R48" s="108"/>
      <c r="S48" s="108"/>
      <c r="T48" s="108"/>
      <c r="U48" s="108"/>
    </row>
    <row r="49" spans="1:21" s="64" customFormat="1" ht="15">
      <c r="A49" s="61" t="s">
        <v>38</v>
      </c>
      <c r="B49" s="62">
        <v>16</v>
      </c>
      <c r="C49" s="63">
        <f t="shared" si="0"/>
        <v>45.44</v>
      </c>
      <c r="D49" s="63">
        <f t="shared" si="1"/>
        <v>0.44755244755244755</v>
      </c>
      <c r="F49" s="91">
        <v>2</v>
      </c>
      <c r="G49" s="92">
        <f t="shared" si="2"/>
        <v>2.272727272727273</v>
      </c>
      <c r="H49" s="91"/>
      <c r="I49" s="65"/>
      <c r="J49" s="66">
        <f t="shared" si="7"/>
        <v>16</v>
      </c>
      <c r="K49" s="63">
        <f t="shared" si="4"/>
        <v>47.7156704361874</v>
      </c>
      <c r="L49" s="63">
        <f t="shared" si="5"/>
        <v>0.4699662211778529</v>
      </c>
      <c r="M49" s="63"/>
      <c r="N49" s="126">
        <v>2</v>
      </c>
      <c r="O49" s="127">
        <f t="shared" si="6"/>
        <v>1.8867924528301887</v>
      </c>
      <c r="P49" s="126"/>
      <c r="Q49" s="107"/>
      <c r="R49" s="108"/>
      <c r="S49" s="108"/>
      <c r="T49" s="108"/>
      <c r="U49" s="108"/>
    </row>
    <row r="50" spans="1:21" s="64" customFormat="1" ht="15">
      <c r="A50" s="61" t="s">
        <v>37</v>
      </c>
      <c r="B50" s="62">
        <v>12</v>
      </c>
      <c r="C50" s="63">
        <f t="shared" si="0"/>
        <v>34.08</v>
      </c>
      <c r="D50" s="63">
        <f t="shared" si="1"/>
        <v>0.3356643356643357</v>
      </c>
      <c r="F50" s="91">
        <v>2</v>
      </c>
      <c r="G50" s="92">
        <f t="shared" si="2"/>
        <v>2.272727272727273</v>
      </c>
      <c r="H50" s="91"/>
      <c r="I50" s="65"/>
      <c r="J50" s="66">
        <f t="shared" si="7"/>
        <v>12</v>
      </c>
      <c r="K50" s="63">
        <f t="shared" si="4"/>
        <v>35.78675282714055</v>
      </c>
      <c r="L50" s="63">
        <f t="shared" si="5"/>
        <v>0.35247466588338966</v>
      </c>
      <c r="M50" s="63"/>
      <c r="N50" s="126">
        <v>2</v>
      </c>
      <c r="O50" s="127">
        <f t="shared" si="6"/>
        <v>1.8867924528301887</v>
      </c>
      <c r="P50" s="126"/>
      <c r="Q50" s="107"/>
      <c r="R50" s="108"/>
      <c r="S50" s="108"/>
      <c r="T50" s="108"/>
      <c r="U50" s="108"/>
    </row>
    <row r="51" spans="1:21" s="64" customFormat="1" ht="15">
      <c r="A51" s="61" t="s">
        <v>2</v>
      </c>
      <c r="B51" s="62">
        <v>3</v>
      </c>
      <c r="C51" s="63">
        <f t="shared" si="0"/>
        <v>8.52</v>
      </c>
      <c r="D51" s="63">
        <f t="shared" si="1"/>
        <v>0.08391608391608392</v>
      </c>
      <c r="E51" s="67">
        <f>SUM(D35:D51)</f>
        <v>14.069930069930068</v>
      </c>
      <c r="F51" s="91">
        <v>2</v>
      </c>
      <c r="G51" s="92">
        <f t="shared" si="2"/>
        <v>2.272727272727273</v>
      </c>
      <c r="H51" s="93">
        <f>SUM(G35:G51)</f>
        <v>38.63636363636364</v>
      </c>
      <c r="I51" s="65"/>
      <c r="J51" s="66">
        <f t="shared" si="7"/>
        <v>3</v>
      </c>
      <c r="K51" s="63">
        <f t="shared" si="4"/>
        <v>8.946688206785138</v>
      </c>
      <c r="L51" s="63">
        <f t="shared" si="5"/>
        <v>0.08811866647084741</v>
      </c>
      <c r="M51" s="67">
        <f>SUM(L35:L51)</f>
        <v>14.774563078278748</v>
      </c>
      <c r="N51" s="126">
        <v>2</v>
      </c>
      <c r="O51" s="127">
        <f t="shared" si="6"/>
        <v>1.8867924528301887</v>
      </c>
      <c r="P51" s="128">
        <f>SUM(O35:O51)</f>
        <v>32.07547169811321</v>
      </c>
      <c r="Q51" s="107"/>
      <c r="R51" s="108"/>
      <c r="S51" s="108"/>
      <c r="T51" s="108"/>
      <c r="U51" s="108"/>
    </row>
    <row r="52" spans="1:21" ht="15">
      <c r="A52" t="s">
        <v>63</v>
      </c>
      <c r="B52">
        <f>SUM(B11:B51)</f>
        <v>3575</v>
      </c>
      <c r="C52" s="3">
        <f>SUM(C11:C51)</f>
        <v>10153</v>
      </c>
      <c r="D52" s="2">
        <f t="shared" si="1"/>
        <v>100</v>
      </c>
      <c r="E52" s="2"/>
      <c r="F52" s="7">
        <f>SUM(F11:F51)</f>
        <v>88</v>
      </c>
      <c r="G52" s="8"/>
      <c r="H52" s="7"/>
      <c r="I52" s="25"/>
      <c r="J52" s="30">
        <f>SUM(J11:J51)</f>
        <v>3404.5</v>
      </c>
      <c r="K52" s="27">
        <f>SUM(K11:K51)</f>
        <v>10152.999999999998</v>
      </c>
      <c r="L52" s="17"/>
      <c r="M52" s="20"/>
      <c r="N52">
        <f>SUM(N11:N51)</f>
        <v>106</v>
      </c>
      <c r="Q52" s="109"/>
      <c r="R52" s="109"/>
      <c r="S52" s="109"/>
      <c r="T52" s="109"/>
      <c r="U52" s="109"/>
    </row>
  </sheetData>
  <sheetProtection/>
  <mergeCells count="2">
    <mergeCell ref="J9:P9"/>
    <mergeCell ref="B9:H9"/>
  </mergeCells>
  <hyperlinks>
    <hyperlink ref="A44" r:id="rId1" display="http://activityexchange.com/ActiveHampshire"/>
    <hyperlink ref="A12" r:id="rId2" display="http://activityexchange.com/BirminghamIVC"/>
    <hyperlink ref="A51" r:id="rId3" display="http://activityexchange.com/BorderAndLakelandIVC"/>
    <hyperlink ref="A23" r:id="rId4" display="http://activityexchange.com/BrightonAndSussexIVC"/>
    <hyperlink ref="A17" r:id="rId5" display="http://activityexchange.com/BristolAndBathIVC"/>
    <hyperlink ref="A28" r:id="rId6" display="http://activityexchange.com/CambridgeshireIVC"/>
    <hyperlink ref="A22" r:id="rId7" display="http://activityexchange.com/CardiffIVC"/>
    <hyperlink ref="A30" r:id="rId8" display="http://activityexchange.com/CheshireAndNorthWalesIVC"/>
    <hyperlink ref="A14" r:id="rId9" display="http://activityexchange.com/DerbyFocus"/>
    <hyperlink ref="A26" r:id="rId10" display="http://activityexchange.com/EdinburghSocialives"/>
    <hyperlink ref="A13" r:id="rId11" display="http://activityexchange.com/EssexIVC"/>
    <hyperlink ref="A34" r:id="rId12" display="http://activityexchange.com/ExeterIVC"/>
    <hyperlink ref="A35" r:id="rId13" display="http://activityexchange.com/GlasgowIVC"/>
    <hyperlink ref="A43" r:id="rId14" display="http://activityexchange.com/GloucestershireIVC"/>
    <hyperlink ref="A18" r:id="rId15" display="http://activityexchange.com/HalifaxAndHuddersfieldIVC"/>
    <hyperlink ref="A21" r:id="rId16" display="http://activityexchange.com/HertsAndBedsIVC"/>
    <hyperlink ref="A29" r:id="rId17" display="http://activityexchange.com/IVCBournemouth"/>
    <hyperlink ref="A16" r:id="rId18" display="http://activityexchange.com/LeedsAndHarrogateIVC"/>
    <hyperlink ref="A46" r:id="rId19" display="http://activityexchange.com/LeicestershireIVC"/>
    <hyperlink ref="A11" r:id="rId20" display="http://activityexchange.com/LondonIVC"/>
    <hyperlink ref="A19" r:id="rId21" display="http://activityexchange.com/ManchesterIVC"/>
    <hyperlink ref="A40" r:id="rId22" display="http://activityexchange.com/MerseysideIVC"/>
    <hyperlink ref="A32" r:id="rId23" display="http://activityexchange.com/MiltonKeynesIVC"/>
    <hyperlink ref="A48" r:id="rId24" display="http://activityexchange.com/NewcastleIVC"/>
    <hyperlink ref="A24" r:id="rId25" display="http://activityexchange.com/NorthStaffsIVC"/>
    <hyperlink ref="A15" r:id="rId26" display="http://activityexchange.com/NorthantsIVC"/>
    <hyperlink ref="A31" r:id="rId27" display="http://activityexchange.com/NorwichAndNorfolkIVC"/>
    <hyperlink ref="A36" r:id="rId28" display="http://activityexchange.com/NottinghamIVC"/>
    <hyperlink ref="A20" r:id="rId29" display="http://activityexchange.com/OxfordshireIVC"/>
    <hyperlink ref="A39" r:id="rId30" display="http://activityexchange.com/PeterboroughAndSouthLincsIVC"/>
    <hyperlink ref="A41" r:id="rId31" display="http://activityexchange.com/PlymouthIVC"/>
    <hyperlink ref="A47" r:id="rId32" display="http://activityexchange.com/SheffieldIVC"/>
    <hyperlink ref="A45" r:id="rId33" display="http://activityexchange.com/SolentSocialising"/>
    <hyperlink ref="A37" r:id="rId34" display="http://activityexchange.com/SouthamptonIVC"/>
    <hyperlink ref="A42" r:id="rId35" display="http://activityexchange.com/SuffolkIVC"/>
    <hyperlink ref="A33" r:id="rId36" display="http://activityexchange.com/SwindonIVC"/>
    <hyperlink ref="A25" r:id="rId37" display="http://activityexchange.com/TeesValleyIVC"/>
    <hyperlink ref="A50" r:id="rId38" display="http://activityexchange.com/ThamesValleyIVC"/>
    <hyperlink ref="A49" r:id="rId39" display="http://activityexchange.com/WestKentIVC"/>
    <hyperlink ref="A38" r:id="rId40" display="http://activityexchange.com/WestSurreyIVC"/>
    <hyperlink ref="A27" r:id="rId41" display="http://activityexchange.com/YorkIV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ajones</dc:creator>
  <cp:keywords/>
  <dc:description/>
  <cp:lastModifiedBy>ajones</cp:lastModifiedBy>
  <cp:lastPrinted>2015-03-25T16:08:23Z</cp:lastPrinted>
  <dcterms:created xsi:type="dcterms:W3CDTF">2015-02-11T15:18:37Z</dcterms:created>
  <dcterms:modified xsi:type="dcterms:W3CDTF">2016-07-07T11:29:51Z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